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aleria.lugo\Desktop\Cuenta publica\CEA\2019\2019\2019\2T\"/>
    </mc:Choice>
  </mc:AlternateContent>
  <xr:revisionPtr revIDLastSave="0" documentId="8_{28821B38-8D58-42C2-AED9-B9468FE38F71}" xr6:coauthVersionLast="47" xr6:coauthVersionMax="47" xr10:uidLastSave="{00000000-0000-0000-0000-000000000000}"/>
  <bookViews>
    <workbookView xWindow="-120" yWindow="-120" windowWidth="29040" windowHeight="15840" firstSheet="1" xr2:uid="{27E9AC22-F0FF-4CD6-B2B9-61E73209DFB8}"/>
  </bookViews>
  <sheets>
    <sheet name="ETCA-I-01" sheetId="1" r:id="rId1"/>
    <sheet name="ETCA-I-02" sheetId="2" r:id="rId2"/>
    <sheet name="ETCA-I-03" sheetId="3" r:id="rId3"/>
    <sheet name="ETCA-I-04" sheetId="4" r:id="rId4"/>
    <sheet name="ETCA-I-05" sheetId="5" r:id="rId5"/>
    <sheet name="ETCA-I-06" sheetId="6" r:id="rId6"/>
    <sheet name="ETCA-I-07" sheetId="7" r:id="rId7"/>
    <sheet name="ETCA-I-08" sheetId="8" r:id="rId8"/>
    <sheet name="ETCA-I-09" sheetId="9" r:id="rId9"/>
    <sheet name="ETCA-I-10" sheetId="10" r:id="rId10"/>
    <sheet name="ETCA-I-11" sheetId="11" r:id="rId11"/>
    <sheet name="ETCA-I-12 (NOTAS)" sheetId="12" r:id="rId12"/>
  </sheets>
  <externalReferences>
    <externalReference r:id="rId13"/>
    <externalReference r:id="rId14"/>
    <externalReference r:id="rId15"/>
  </externalReferences>
  <definedNames>
    <definedName name="_xlnm._FilterDatabase" localSheetId="0" hidden="1">'ETCA-I-01'!#REF!</definedName>
    <definedName name="_ftn1" localSheetId="2">'ETCA-I-03'!#REF!</definedName>
    <definedName name="_ftnref1" localSheetId="2">'ETCA-I-03'!#REF!</definedName>
    <definedName name="_xlnm.Print_Area" localSheetId="0">'ETCA-I-01'!$A$1:$G$59</definedName>
    <definedName name="_xlnm.Print_Area" localSheetId="1">'ETCA-I-02'!$A$1:$G$77</definedName>
    <definedName name="_xlnm.Print_Area" localSheetId="2">'ETCA-I-03'!$A$1:$D$70</definedName>
    <definedName name="_xlnm.Print_Area" localSheetId="3">'ETCA-I-04'!$A$1:$F$46</definedName>
    <definedName name="_xlnm.Print_Area" localSheetId="5">'ETCA-I-06'!$A$1:$D$71</definedName>
    <definedName name="_xlnm.Print_Area" localSheetId="6">'ETCA-I-07'!$A$1:$G$34</definedName>
    <definedName name="_xlnm.Print_Area" localSheetId="7">'ETCA-I-08'!$A$1:$F$48</definedName>
    <definedName name="_xlnm.Print_Area" localSheetId="8">'ETCA-I-09'!$A$1:$I$43</definedName>
    <definedName name="_xlnm.Print_Area" localSheetId="10">'ETCA-I-11'!$A$1:$I$28</definedName>
    <definedName name="_xlnm.Print_Area" localSheetId="11">'ETCA-I-12 (NOTAS)'!$A$1:$J$50</definedName>
    <definedName name="_xlnm.Database" localSheetId="10">#REF!</definedName>
    <definedName name="_xlnm.Database">#REF!</definedName>
    <definedName name="ppto">[2]Hoja2!$B$3:$M$95</definedName>
    <definedName name="qw">#REF!</definedName>
    <definedName name="_xlnm.Print_Titles" localSheetId="1">'ETCA-I-02'!$6:$6</definedName>
    <definedName name="_xlnm.Print_Titles" localSheetId="2">'ETCA-I-03'!$2:$5</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2" l="1"/>
  <c r="A4" i="12"/>
  <c r="A3" i="11"/>
  <c r="A3" i="10"/>
  <c r="B8" i="10"/>
  <c r="B20" i="10" s="1"/>
  <c r="C8" i="10"/>
  <c r="D8" i="10"/>
  <c r="D20" i="10" s="1"/>
  <c r="E8" i="10"/>
  <c r="K8" i="10" s="1"/>
  <c r="F8" i="10"/>
  <c r="G8" i="10"/>
  <c r="G20" i="10" s="1"/>
  <c r="H8" i="10"/>
  <c r="I8" i="10"/>
  <c r="I20" i="10" s="1"/>
  <c r="J8" i="10"/>
  <c r="J20" i="10" s="1"/>
  <c r="K20" i="10" s="1"/>
  <c r="K9" i="10"/>
  <c r="K10" i="10"/>
  <c r="K11" i="10"/>
  <c r="K12" i="10"/>
  <c r="B14" i="10"/>
  <c r="C14" i="10"/>
  <c r="D14" i="10"/>
  <c r="E14" i="10"/>
  <c r="F14" i="10"/>
  <c r="F20" i="10" s="1"/>
  <c r="G14" i="10"/>
  <c r="H14" i="10"/>
  <c r="I14" i="10"/>
  <c r="J14" i="10"/>
  <c r="K14" i="10"/>
  <c r="K15" i="10"/>
  <c r="K16" i="10"/>
  <c r="K17" i="10"/>
  <c r="K18" i="10"/>
  <c r="C20" i="10"/>
  <c r="E20" i="10"/>
  <c r="H20" i="10"/>
  <c r="A3" i="9"/>
  <c r="A4" i="9"/>
  <c r="A4" i="10" s="1"/>
  <c r="C9" i="9"/>
  <c r="C19" i="9" s="1"/>
  <c r="I9" i="9"/>
  <c r="I19" i="9" s="1"/>
  <c r="C10" i="9"/>
  <c r="D10" i="9"/>
  <c r="D9" i="9" s="1"/>
  <c r="D19" i="9" s="1"/>
  <c r="F10" i="9"/>
  <c r="F9" i="9" s="1"/>
  <c r="F19" i="9" s="1"/>
  <c r="H10" i="9"/>
  <c r="H9" i="9" s="1"/>
  <c r="H19" i="9" s="1"/>
  <c r="I10" i="9"/>
  <c r="D11" i="9"/>
  <c r="E11" i="9"/>
  <c r="E10" i="9" s="1"/>
  <c r="G12" i="9"/>
  <c r="G13" i="9"/>
  <c r="C14" i="9"/>
  <c r="D14" i="9"/>
  <c r="F14" i="9"/>
  <c r="H14" i="9"/>
  <c r="I14" i="9"/>
  <c r="E15" i="9"/>
  <c r="E14" i="9" s="1"/>
  <c r="G15" i="9"/>
  <c r="G14" i="9" s="1"/>
  <c r="J15" i="9" s="1"/>
  <c r="G16" i="9"/>
  <c r="G17" i="9"/>
  <c r="J18" i="9"/>
  <c r="J19" i="9"/>
  <c r="C20" i="9"/>
  <c r="G20" i="9" s="1"/>
  <c r="D20" i="9"/>
  <c r="E20" i="9"/>
  <c r="F20" i="9"/>
  <c r="H20" i="9"/>
  <c r="I20" i="9"/>
  <c r="G21" i="9"/>
  <c r="G22" i="9"/>
  <c r="G23" i="9"/>
  <c r="C24" i="9"/>
  <c r="D24" i="9"/>
  <c r="E24" i="9"/>
  <c r="F24" i="9"/>
  <c r="H24" i="9"/>
  <c r="I24" i="9"/>
  <c r="G25" i="9"/>
  <c r="G24" i="9" s="1"/>
  <c r="G26" i="9"/>
  <c r="G27" i="9"/>
  <c r="A3" i="8"/>
  <c r="A4" i="8"/>
  <c r="E10" i="8"/>
  <c r="E21" i="8" s="1"/>
  <c r="J10" i="9" s="1"/>
  <c r="F10" i="8"/>
  <c r="E15" i="8"/>
  <c r="F15" i="8"/>
  <c r="F21" i="8"/>
  <c r="E24" i="8"/>
  <c r="E35" i="8" s="1"/>
  <c r="F24" i="8"/>
  <c r="F35" i="8" s="1"/>
  <c r="F39" i="8" s="1"/>
  <c r="E29" i="8"/>
  <c r="F29" i="8"/>
  <c r="A3" i="7"/>
  <c r="A4" i="7"/>
  <c r="C10" i="7"/>
  <c r="C8" i="7" s="1"/>
  <c r="D10" i="7"/>
  <c r="D8" i="7" s="1"/>
  <c r="E10" i="7"/>
  <c r="F11" i="7"/>
  <c r="G11" i="7" s="1"/>
  <c r="F12" i="7"/>
  <c r="G12" i="7" s="1"/>
  <c r="F13" i="7"/>
  <c r="G13" i="7" s="1"/>
  <c r="F14" i="7"/>
  <c r="G14" i="7" s="1"/>
  <c r="F15" i="7"/>
  <c r="G15" i="7" s="1"/>
  <c r="F16" i="7"/>
  <c r="G16" i="7" s="1"/>
  <c r="F17" i="7"/>
  <c r="G17" i="7" s="1"/>
  <c r="C19" i="7"/>
  <c r="F19" i="7" s="1"/>
  <c r="D19" i="7"/>
  <c r="E19" i="7"/>
  <c r="E8" i="7" s="1"/>
  <c r="F20" i="7"/>
  <c r="G20" i="7" s="1"/>
  <c r="F21" i="7"/>
  <c r="G21" i="7" s="1"/>
  <c r="F22" i="7"/>
  <c r="G22" i="7" s="1"/>
  <c r="F23" i="7"/>
  <c r="G23" i="7" s="1"/>
  <c r="F24" i="7"/>
  <c r="G24" i="7" s="1"/>
  <c r="F25" i="7"/>
  <c r="G25" i="7" s="1"/>
  <c r="F26" i="7"/>
  <c r="G26" i="7" s="1"/>
  <c r="F27" i="7"/>
  <c r="G27" i="7" s="1"/>
  <c r="F28" i="7"/>
  <c r="G28" i="7" s="1"/>
  <c r="A3" i="6"/>
  <c r="C8" i="6"/>
  <c r="D8" i="6"/>
  <c r="D36" i="6" s="1"/>
  <c r="C19" i="6"/>
  <c r="D19" i="6"/>
  <c r="C35" i="6"/>
  <c r="C36" i="6"/>
  <c r="C39" i="6"/>
  <c r="D39" i="6"/>
  <c r="D47" i="6" s="1"/>
  <c r="C43" i="6"/>
  <c r="D43" i="6"/>
  <c r="C47" i="6"/>
  <c r="C51" i="6"/>
  <c r="C50" i="6" s="1"/>
  <c r="C60" i="6" s="1"/>
  <c r="C62" i="6" s="1"/>
  <c r="C65" i="6" s="1"/>
  <c r="E65" i="6" s="1"/>
  <c r="D51" i="6"/>
  <c r="D50" i="6" s="1"/>
  <c r="D60" i="6" s="1"/>
  <c r="C55" i="6"/>
  <c r="D55" i="6"/>
  <c r="E64" i="6"/>
  <c r="A3" i="5"/>
  <c r="A4" i="5"/>
  <c r="B8" i="5"/>
  <c r="B7" i="5" s="1"/>
  <c r="C8" i="5"/>
  <c r="C7" i="5" s="1"/>
  <c r="B17" i="5"/>
  <c r="C17" i="5"/>
  <c r="B28" i="5"/>
  <c r="B29" i="5"/>
  <c r="C29" i="5"/>
  <c r="C28" i="5" s="1"/>
  <c r="B39" i="5"/>
  <c r="C39" i="5"/>
  <c r="B48" i="5"/>
  <c r="B47" i="5" s="1"/>
  <c r="C48" i="5"/>
  <c r="C47" i="5" s="1"/>
  <c r="B53" i="5"/>
  <c r="C53" i="5"/>
  <c r="B60" i="5"/>
  <c r="C60" i="5"/>
  <c r="A1" i="4"/>
  <c r="A3" i="4"/>
  <c r="B6" i="4"/>
  <c r="F6" i="4"/>
  <c r="F7" i="4"/>
  <c r="F8" i="4"/>
  <c r="F9" i="4"/>
  <c r="C11" i="4"/>
  <c r="D11" i="4"/>
  <c r="D22" i="4" s="1"/>
  <c r="D40" i="4" s="1"/>
  <c r="F12" i="4"/>
  <c r="F13" i="4"/>
  <c r="F14" i="4"/>
  <c r="F15" i="4"/>
  <c r="F16" i="4"/>
  <c r="E18" i="4"/>
  <c r="F18" i="4"/>
  <c r="F19" i="4"/>
  <c r="F20" i="4"/>
  <c r="B22" i="4"/>
  <c r="B40" i="4" s="1"/>
  <c r="F40" i="4" s="1"/>
  <c r="G40" i="4" s="1"/>
  <c r="C22" i="4"/>
  <c r="E22" i="4"/>
  <c r="E40" i="4" s="1"/>
  <c r="B24" i="4"/>
  <c r="F24" i="4"/>
  <c r="F25" i="4"/>
  <c r="F26" i="4"/>
  <c r="F27" i="4"/>
  <c r="C29" i="4"/>
  <c r="D29" i="4"/>
  <c r="F29" i="4"/>
  <c r="F30" i="4"/>
  <c r="F31" i="4"/>
  <c r="F32" i="4"/>
  <c r="F33" i="4"/>
  <c r="F34" i="4"/>
  <c r="E36" i="4"/>
  <c r="F36" i="4" s="1"/>
  <c r="F37" i="4"/>
  <c r="F38" i="4"/>
  <c r="C40" i="4"/>
  <c r="A3" i="3"/>
  <c r="C8" i="3"/>
  <c r="D8" i="3"/>
  <c r="D25" i="3" s="1"/>
  <c r="D64" i="3" s="1"/>
  <c r="E65" i="3" s="1"/>
  <c r="C16" i="3"/>
  <c r="C25" i="3" s="1"/>
  <c r="D16" i="3"/>
  <c r="C18" i="3"/>
  <c r="C19" i="3"/>
  <c r="D19" i="3"/>
  <c r="C28" i="3"/>
  <c r="D28" i="3"/>
  <c r="C32" i="3"/>
  <c r="D32" i="3"/>
  <c r="C42" i="3"/>
  <c r="D42" i="3"/>
  <c r="C46" i="3"/>
  <c r="D46" i="3"/>
  <c r="C52" i="3"/>
  <c r="C62" i="3" s="1"/>
  <c r="D52" i="3"/>
  <c r="C59" i="3"/>
  <c r="D59" i="3"/>
  <c r="D62" i="3" s="1"/>
  <c r="A3" i="2"/>
  <c r="B9" i="2"/>
  <c r="C9" i="2"/>
  <c r="F9" i="2"/>
  <c r="G9" i="2"/>
  <c r="B17" i="2"/>
  <c r="C17" i="2"/>
  <c r="C46" i="2" s="1"/>
  <c r="C59" i="2" s="1"/>
  <c r="F19" i="2"/>
  <c r="G19" i="2"/>
  <c r="F23" i="2"/>
  <c r="G23" i="2"/>
  <c r="B25" i="2"/>
  <c r="C25" i="2"/>
  <c r="F27" i="2"/>
  <c r="G27" i="2"/>
  <c r="B31" i="2"/>
  <c r="C31" i="2"/>
  <c r="F31" i="2"/>
  <c r="G31" i="2"/>
  <c r="B38" i="2"/>
  <c r="C38" i="2"/>
  <c r="F38" i="2"/>
  <c r="G38" i="2"/>
  <c r="G46" i="2" s="1"/>
  <c r="G57" i="2" s="1"/>
  <c r="B41" i="2"/>
  <c r="B46" i="2" s="1"/>
  <c r="B59" i="2" s="1"/>
  <c r="H60" i="2" s="1"/>
  <c r="C41" i="2"/>
  <c r="F42" i="2"/>
  <c r="F46" i="2" s="1"/>
  <c r="F57" i="2" s="1"/>
  <c r="G42" i="2"/>
  <c r="F55" i="2"/>
  <c r="G55" i="2"/>
  <c r="B57" i="2"/>
  <c r="C57" i="2"/>
  <c r="F59" i="2"/>
  <c r="F72" i="2" s="1"/>
  <c r="G59" i="2"/>
  <c r="F63" i="2"/>
  <c r="G63" i="2"/>
  <c r="G72" i="2" s="1"/>
  <c r="F69" i="2"/>
  <c r="G69" i="2"/>
  <c r="B18" i="1"/>
  <c r="C18" i="1"/>
  <c r="C33" i="1" s="1"/>
  <c r="F18" i="1"/>
  <c r="F33" i="1" s="1"/>
  <c r="G18" i="1"/>
  <c r="B31" i="1"/>
  <c r="C31" i="1"/>
  <c r="F31" i="1"/>
  <c r="G31" i="1"/>
  <c r="G33" i="1" s="1"/>
  <c r="B33" i="1"/>
  <c r="F36" i="1"/>
  <c r="G36" i="1"/>
  <c r="F40" i="1"/>
  <c r="G40" i="1"/>
  <c r="F46" i="1"/>
  <c r="G46" i="1"/>
  <c r="G50" i="1" s="1"/>
  <c r="F50" i="1"/>
  <c r="F52" i="1" s="1"/>
  <c r="H52" i="1" s="1"/>
  <c r="G52" i="1" l="1"/>
  <c r="F73" i="2"/>
  <c r="H74" i="2" s="1"/>
  <c r="D62" i="6"/>
  <c r="D65" i="6" s="1"/>
  <c r="G39" i="8"/>
  <c r="E9" i="9"/>
  <c r="E19" i="9" s="1"/>
  <c r="H19" i="7"/>
  <c r="G19" i="7"/>
  <c r="C64" i="3"/>
  <c r="E64" i="3" s="1"/>
  <c r="J14" i="9"/>
  <c r="E39" i="8"/>
  <c r="J21" i="9" s="1"/>
  <c r="H53" i="1"/>
  <c r="G73" i="2"/>
  <c r="H73" i="2" s="1"/>
  <c r="H59" i="2"/>
  <c r="F11" i="4"/>
  <c r="G11" i="9"/>
  <c r="G10" i="9" s="1"/>
  <c r="J11" i="9" s="1"/>
  <c r="F22" i="4"/>
  <c r="G22" i="4" s="1"/>
  <c r="F10" i="7"/>
  <c r="G9" i="9"/>
  <c r="G19" i="9" s="1"/>
  <c r="J20" i="9" s="1"/>
  <c r="G10" i="7" l="1"/>
  <c r="G8" i="7" s="1"/>
  <c r="F8" i="7"/>
  <c r="H8" i="7" s="1"/>
  <c r="H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C64" authorId="0" shapeId="0" xr:uid="{00000000-0006-0000-0300-000001000000}">
      <text>
        <r>
          <rPr>
            <b/>
            <sz val="9"/>
            <color indexed="81"/>
            <rFont val="Tahoma"/>
            <family val="2"/>
          </rPr>
          <t>EVALUACIÓN:
VERIFICAR QUE COINCIDA EL MONTO CON LO REPORTADO EN EL FORMATO ETCA-I-01 EN EL EJERCICIO ACTUAL.</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F10" authorId="0" shapeId="0" xr:uid="{00000000-0006-0000-0700-000001000000}">
      <text>
        <r>
          <rPr>
            <b/>
            <sz val="9"/>
            <color indexed="81"/>
            <rFont val="Tahoma"/>
            <family val="2"/>
          </rPr>
          <t>Evaluación:
Verificar que coincida este monto con lo reportado en el formato ETCA-I-01 en el ejercicio actual en el mismo rubro</t>
        </r>
      </text>
    </comment>
    <comment ref="F19" authorId="0" shapeId="0" xr:uid="{00000000-0006-0000-0700-000002000000}">
      <text>
        <r>
          <rPr>
            <b/>
            <sz val="9"/>
            <color indexed="81"/>
            <rFont val="Tahoma"/>
            <family val="2"/>
          </rPr>
          <t>Evaluación:
Verificar que coincida este monto con lo reportado en el formato ETCA-I-01 en el ejercicio actual en el mismo rubro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F39" authorId="0" shapeId="0" xr:uid="{00000000-0006-0000-0800-000001000000}">
      <text>
        <r>
          <rPr>
            <b/>
            <sz val="9"/>
            <color indexed="81"/>
            <rFont val="Tahoma"/>
            <family val="2"/>
          </rPr>
          <t>Evaluación:
Verificar que coincida este monto con lo reportado en el formato ETCA-I-01 en el ejercicio actual Total de Pasivo</t>
        </r>
      </text>
    </comment>
  </commentList>
</comments>
</file>

<file path=xl/sharedStrings.xml><?xml version="1.0" encoding="utf-8"?>
<sst xmlns="http://schemas.openxmlformats.org/spreadsheetml/2006/main" count="613" uniqueCount="446">
  <si>
    <t>Celdas Protegidas</t>
  </si>
  <si>
    <t>"Bajo protesta de decir verdad declaramos que los Estados Financieros y sus Notas, son razonablemente correctos y son responsabilidad del emisor"</t>
  </si>
  <si>
    <t>Total de Pasivo y Hacienda Pública/Patrimonio</t>
  </si>
  <si>
    <t>Total Hacienda Pública/Patrimonio</t>
  </si>
  <si>
    <t>Resultado por Tenencia de Activos no Monetarios</t>
  </si>
  <si>
    <t>Resultado por Posición Monetaria</t>
  </si>
  <si>
    <t>Exceso o Insuficiencia en la Actualización de la Hacienda Pública/Patrimonio</t>
  </si>
  <si>
    <t>Rectificaciones de Resultados de Ejercicios Anteriores</t>
  </si>
  <si>
    <t>Reservas</t>
  </si>
  <si>
    <t>Revalúos</t>
  </si>
  <si>
    <t>Resultados de Ejercicios Anteriores</t>
  </si>
  <si>
    <t>Resultados del Ejercicio (Ahorro/ Desahorro)</t>
  </si>
  <si>
    <t>Hacienda Pública/Patrimonio Generado</t>
  </si>
  <si>
    <t>Actualización de la Hacienda Pública/Patrimonio</t>
  </si>
  <si>
    <t>Donaciones de Capital</t>
  </si>
  <si>
    <t>Aportaciones</t>
  </si>
  <si>
    <t>Hacienda Pública/Patrimonio Contribuido</t>
  </si>
  <si>
    <t>Hacienda Pública/Patrimonio</t>
  </si>
  <si>
    <t>Total de Pasivo</t>
  </si>
  <si>
    <t>Total de Activos</t>
  </si>
  <si>
    <t>Total de Pasivos No Circulantes</t>
  </si>
  <si>
    <t>Total de Activos No Circulantes</t>
  </si>
  <si>
    <t>Otros Activos no Circulantes</t>
  </si>
  <si>
    <t>Estimación por Pérdida o Deterioro de Activos no Circulantes</t>
  </si>
  <si>
    <t>Activos Diferidos</t>
  </si>
  <si>
    <t>Provisiones a Largo Plazo</t>
  </si>
  <si>
    <t>Depreciación, Deterioro y Amortización Acumulada de Bienes</t>
  </si>
  <si>
    <t>Fondos y Bienes de Terceros en Garantía y/o en Administración a Largo Plazo</t>
  </si>
  <si>
    <t>Activos Intangibles</t>
  </si>
  <si>
    <t>Pasivos Diferidos a Largo Plazo</t>
  </si>
  <si>
    <t>Bienes Muebles</t>
  </si>
  <si>
    <t>Deuda Pública a Largo Plazo</t>
  </si>
  <si>
    <t>Bienes Inmuebles, Infraestructura y Construcciones en Proceso</t>
  </si>
  <si>
    <t>Documentos por Pagar a Largo Plazo</t>
  </si>
  <si>
    <t>Derechos a Recibir Efectivo o Equivalentes a Largo Plazo</t>
  </si>
  <si>
    <t>Cuentas por Pagar a Largo Plazo</t>
  </si>
  <si>
    <t>Inversiones Financieras a Largo Plazo</t>
  </si>
  <si>
    <t>Pasivo No Circulante</t>
  </si>
  <si>
    <t>Activo No Circulante</t>
  </si>
  <si>
    <t xml:space="preserve">     Total de Pasivos Circulantes</t>
  </si>
  <si>
    <t xml:space="preserve">     Total de Activos Circulantes</t>
  </si>
  <si>
    <t>Otros Pasivos a Corto Plazo</t>
  </si>
  <si>
    <t>Provisiones a Corto Plazo</t>
  </si>
  <si>
    <t>Otros Activos Circulantes</t>
  </si>
  <si>
    <t>Fondos y Bienes de Terceros en Garantía y/o Administración a Corto Plazo</t>
  </si>
  <si>
    <t>Estimación por Pérdida o Deterioro de Activos Circulantes</t>
  </si>
  <si>
    <t>Pasivos Diferidos a Corto Plazo</t>
  </si>
  <si>
    <t>Almacenes</t>
  </si>
  <si>
    <t>Títulos y Valores a Corto Plazo</t>
  </si>
  <si>
    <t>Inventarios</t>
  </si>
  <si>
    <t>Porción a Corto Plazo de la Deuda Pública a Largo Plazo</t>
  </si>
  <si>
    <t>Derechos a Recibir Bienes o Servicios</t>
  </si>
  <si>
    <t>Documentos por Pagar a Corto Plazo</t>
  </si>
  <si>
    <t>Derechos a Recibir Efectivo o Equivalentes</t>
  </si>
  <si>
    <t>Cuentas por Pagar a Corto Plazo</t>
  </si>
  <si>
    <t>Efectivo y Equivalentes</t>
  </si>
  <si>
    <t>Pasivo Circulante</t>
  </si>
  <si>
    <t>Activo Circulante</t>
  </si>
  <si>
    <t>PASIVO</t>
  </si>
  <si>
    <t>ACTIVO</t>
  </si>
  <si>
    <t xml:space="preserve">                                                                                                                                                                                      (PESOS)</t>
  </si>
  <si>
    <t>Al 30 de Junio de 2019</t>
  </si>
  <si>
    <t>Comision Estatal del Agua</t>
  </si>
  <si>
    <t>Estado de Situación Financiera</t>
  </si>
  <si>
    <t>Sistema Estatal de Evaluación</t>
  </si>
  <si>
    <t>IV. Total del Pasivo y Hacienda Pública/Patrimonio (IV =II+III)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</si>
  <si>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</si>
  <si>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</si>
  <si>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</si>
  <si>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</si>
  <si>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</si>
  <si>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</si>
  <si>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</si>
  <si>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</si>
  <si>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</si>
  <si>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</si>
  <si>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</si>
  <si>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</si>
  <si>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</si>
  <si>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=a +b+c)</t>
  </si>
  <si>
    <t>I. Total del Activo (I = IA + IB)</t>
  </si>
  <si>
    <t>HACIENDA PÚBLICA/PATRIMONIO</t>
  </si>
  <si>
    <t>II. Total del Pasivo (II = IIA + IIB)</t>
  </si>
  <si>
    <t>IB. Total de Activos No Circulantes (IB = a + b + c + d + e + f + g + h + i)</t>
  </si>
  <si>
    <t>i. Otros Activos no Circulantes</t>
  </si>
  <si>
    <t>IIB. Total de Pasivos No Circulantes (IIB=a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</si>
  <si>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</si>
  <si>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</si>
  <si>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</si>
  <si>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</si>
  <si>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</si>
  <si>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</si>
  <si>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</si>
  <si>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</si>
  <si>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</si>
  <si>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</si>
  <si>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</si>
  <si>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</si>
  <si>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</si>
  <si>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</si>
  <si>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+b +c +d +e +f +g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</si>
  <si>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</si>
  <si>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</si>
  <si>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</si>
  <si>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</si>
  <si>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</si>
  <si>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</si>
  <si>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</si>
  <si>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</si>
  <si>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</si>
  <si>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</si>
  <si>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</si>
  <si>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</si>
  <si>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</si>
  <si>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</si>
  <si>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</si>
  <si>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</si>
  <si>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</si>
  <si>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</si>
  <si>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</si>
  <si>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</si>
  <si>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</si>
  <si>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</si>
  <si>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</si>
  <si>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</si>
  <si>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</si>
  <si>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</si>
  <si>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</si>
  <si>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</si>
  <si>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</si>
  <si>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</si>
  <si>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</si>
  <si>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</si>
  <si>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</si>
  <si>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</si>
  <si>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</si>
  <si>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</si>
  <si>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</si>
  <si>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</si>
  <si>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</si>
  <si>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</si>
  <si>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</si>
  <si>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</si>
  <si>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</si>
  <si>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</si>
  <si>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</si>
  <si>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</si>
  <si>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</si>
  <si>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</si>
  <si>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</si>
  <si>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</si>
  <si>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</si>
  <si>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</si>
  <si>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</si>
  <si>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</si>
  <si>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</si>
  <si>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</si>
  <si>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</si>
  <si>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</si>
  <si>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</si>
  <si>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</si>
  <si>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</si>
  <si>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</si>
  <si>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</si>
  <si>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</si>
  <si>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</si>
  <si>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</si>
  <si>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</si>
  <si>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</si>
  <si>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</si>
  <si>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</si>
  <si>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</si>
  <si>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</si>
  <si>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</si>
  <si>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</si>
  <si>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</si>
  <si>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2018</t>
  </si>
  <si>
    <t>Concepto (c)</t>
  </si>
  <si>
    <t>(PESOS)</t>
  </si>
  <si>
    <t>Al 31 de Diciembre de 2018 y al 30 de Junio de 2019 (b)</t>
  </si>
  <si>
    <t>Estado de Situación Financiera - Detallado - LDF</t>
  </si>
  <si>
    <t xml:space="preserve"> </t>
  </si>
  <si>
    <t>Bajo protesta de decir verdad declaramos que los Estados Financieros y sus Notas, son razonablemente correctos y son responsabilidad del emisor</t>
  </si>
  <si>
    <t>Resultados del Ejercicio (Ahorro/Desahorro)</t>
  </si>
  <si>
    <t>Total de Gastos y Otras Pérdidas</t>
  </si>
  <si>
    <t>Inversión Pública no Capitalizable</t>
  </si>
  <si>
    <t>Inversión Pública</t>
  </si>
  <si>
    <t>Otros Gastos</t>
  </si>
  <si>
    <t>Aumento por Insuficiencia de Provisiones</t>
  </si>
  <si>
    <t>Aumento por Insuficiencia de Estimaciones por Pérdida o Deterioro u Obsolescencia</t>
  </si>
  <si>
    <t>Disminución de Inventarios</t>
  </si>
  <si>
    <t>Provisiones</t>
  </si>
  <si>
    <t>Estimaciones, Depreciaciones, Deterioros, Obsolescencia y Amortizaciones</t>
  </si>
  <si>
    <t>Otros Gastos y Pérdidas Extraordinarias</t>
  </si>
  <si>
    <t>Apoyos Financieros</t>
  </si>
  <si>
    <t>Costo por Coberturas</t>
  </si>
  <si>
    <t>Gastos de la Deuda Pública</t>
  </si>
  <si>
    <t>Comisiones de la Deuda Pública</t>
  </si>
  <si>
    <t>Intereses de la Deuda Pública</t>
  </si>
  <si>
    <t>Intereses, Comisiones y Otros Gastos de la Deuda Pública</t>
  </si>
  <si>
    <t>Convenios</t>
  </si>
  <si>
    <t>Participaciones</t>
  </si>
  <si>
    <t xml:space="preserve">Participaciones y Aportaciones </t>
  </si>
  <si>
    <t>Transferencias al Exterior</t>
  </si>
  <si>
    <t>Donativos</t>
  </si>
  <si>
    <t>Transferencias a la Seguridad Social</t>
  </si>
  <si>
    <t>Transferencias a Fideicomisos, Mandatos y Contratos Análogos</t>
  </si>
  <si>
    <t>Pensiones y Jubilaciones</t>
  </si>
  <si>
    <t>Ayudas Sociales</t>
  </si>
  <si>
    <t>Subsidios y Subvenciones</t>
  </si>
  <si>
    <t>Transferencias al Resto del Sector Público</t>
  </si>
  <si>
    <t>Transferencias Internas y Asignaciones al Sector Público</t>
  </si>
  <si>
    <t>Transferencias, Asignaciones, Subsidios y Otras Ayudas</t>
  </si>
  <si>
    <t>Servicios Generales</t>
  </si>
  <si>
    <t>Materiales y Suministros</t>
  </si>
  <si>
    <t>Servicios Personales</t>
  </si>
  <si>
    <t>Gastos de Funcionamiento</t>
  </si>
  <si>
    <t>GASTOS Y OTRAS PÉRDIDAS</t>
  </si>
  <si>
    <t>Total de Ingresos y Otros Beneficios</t>
  </si>
  <si>
    <t>Otros Ingresos y Beneficios Varios</t>
  </si>
  <si>
    <t>Disminución del Exceso de Provisiones</t>
  </si>
  <si>
    <t>Disminución del Exceso de Estimaciones por Pérdida o Deterioro u Obsolescencia</t>
  </si>
  <si>
    <t>Incremento por Variación de Inventarios</t>
  </si>
  <si>
    <t>Ingresos Financieros</t>
  </si>
  <si>
    <t>Otros Ingresos y Beneficios</t>
  </si>
  <si>
    <t>Transferencias, Asignaciones, Subsidios y Subvenciones, y Pensiones y Jubilaciones</t>
  </si>
  <si>
    <t xml:space="preserve">Participaciones, Aportaciones, Convenios, Incentivos Derivados de la Colaboración Fiscal y Fondos Distintos de Aportaciones </t>
  </si>
  <si>
    <t xml:space="preserve">Participaciones, Aportaciones, Convenios, Incentivos Derivados de la Colaboración Fiscal, Fondos Distintos de Aportaciones, Transferencias, Asignaciones, Subsidios y Subvenciones, y Pensiones y Juvilaciones </t>
  </si>
  <si>
    <t>Ingresos por Venta de Bienes y Prestación de Servicios</t>
  </si>
  <si>
    <t xml:space="preserve">Aprovechamientos </t>
  </si>
  <si>
    <t xml:space="preserve">Productos </t>
  </si>
  <si>
    <t>Derechos</t>
  </si>
  <si>
    <t xml:space="preserve">Contribuciones de Mejoras </t>
  </si>
  <si>
    <t>Cuotas y Aportaciones de Seguridad Social</t>
  </si>
  <si>
    <t>Impuestos</t>
  </si>
  <si>
    <t>Ingresos de  Gestión</t>
  </si>
  <si>
    <t>INGRESOS Y OTROS BENEFICIOS</t>
  </si>
  <si>
    <t xml:space="preserve">                                                                    (PESOS)</t>
  </si>
  <si>
    <t>Del 01 de Enero al 30 de Junio de 2019</t>
  </si>
  <si>
    <t>Estado de Actividades</t>
  </si>
  <si>
    <t>Hacienda Pública / Patrimonio Neto Final de 2018</t>
  </si>
  <si>
    <t>Cambios en el Exceso o Insuficiencia en la Actualización de la Hacienda Pública / Patrimonio Neto de 2018</t>
  </si>
  <si>
    <t>Variaciones de la Hacienda Pública / Patrimonio Generado Neto de 2018</t>
  </si>
  <si>
    <t>Cambios en la Hacienda Pública / Patrimonio Contribuido Neto de 2018</t>
  </si>
  <si>
    <t>Hacienda Pública / Patrimonio Neto Final de 2017</t>
  </si>
  <si>
    <t>Exceso o Insuficiencia en la Actualización de la Hacienda Pública / Patrimonio Neto de 2017</t>
  </si>
  <si>
    <t>Hacienda Pública / Patrimonio Generado Neto de 2017</t>
  </si>
  <si>
    <t>Hacienda Pública / Patrimonio Contribuido Neto de 2017</t>
  </si>
  <si>
    <t>Total</t>
  </si>
  <si>
    <t>Exceso o Insuficiencia en la Actualización de la Hacienda Pública / Patrimonio</t>
  </si>
  <si>
    <t>Hacienda Pública / Patrimonio Generado del Ejercicio</t>
  </si>
  <si>
    <t>Hacienda Pública / Patrimonio Generado de Ejercicios Anteriores</t>
  </si>
  <si>
    <t>Hacienda Pública / Patrimonio Contribuido</t>
  </si>
  <si>
    <t>Concepto</t>
  </si>
  <si>
    <t>Estado de Variación en la Hacienda Pública</t>
  </si>
  <si>
    <t>Excesos o Insuficiencia en la Actualización de la Hacienda Pública/Patrimonio</t>
  </si>
  <si>
    <t>HACIENDA PUBLICA/PATRIMONIO</t>
  </si>
  <si>
    <t>Pasivo</t>
  </si>
  <si>
    <t>Inventario</t>
  </si>
  <si>
    <t>Activo</t>
  </si>
  <si>
    <t>Aplicación</t>
  </si>
  <si>
    <t>Origen</t>
  </si>
  <si>
    <t xml:space="preserve">                                                                              (PESOS)</t>
  </si>
  <si>
    <t>Estado de Cambios en la Situación Financiera</t>
  </si>
  <si>
    <t>Efectivo y Equivalentes al Efectivo al Final del Ejercicio</t>
  </si>
  <si>
    <t>Efectivo y Equivalentes al Efectivo al Inicio del Ejercicio</t>
  </si>
  <si>
    <t xml:space="preserve">Incremento/Disminución Neta en el Efectivo y Equivalentes al Efectivo </t>
  </si>
  <si>
    <t>Flujos netos de Efectivo por Actividades de Financiamiento</t>
  </si>
  <si>
    <t>Otras Aplicaciones de Financiamiento</t>
  </si>
  <si>
    <t xml:space="preserve">     Externo</t>
  </si>
  <si>
    <t xml:space="preserve">     Interno</t>
  </si>
  <si>
    <t>Servicios de la Deuda</t>
  </si>
  <si>
    <t>Otros Orígenes de Financiamiento</t>
  </si>
  <si>
    <t>Endeudamiento Neto</t>
  </si>
  <si>
    <t>Flujo de Efectivo de las Actividades de Financiamiento</t>
  </si>
  <si>
    <t>Flujos Netos de Efectivo por Actividades de Inversión</t>
  </si>
  <si>
    <t>Otras Aplicaciones de Inversión</t>
  </si>
  <si>
    <t>Otros Orígenes de Inversión</t>
  </si>
  <si>
    <t xml:space="preserve">Flujos de Efectivo de las Actividades de Inversión </t>
  </si>
  <si>
    <t>Flujos Netos de Efectivo por Actividades de Operación</t>
  </si>
  <si>
    <t>Otras Aplicaciones de Operación</t>
  </si>
  <si>
    <t xml:space="preserve">Participaciones </t>
  </si>
  <si>
    <t xml:space="preserve">Subsidios y Subvenciones </t>
  </si>
  <si>
    <t>Transferencias al resto del Sector Público</t>
  </si>
  <si>
    <t>Otros Orígenes de Operación</t>
  </si>
  <si>
    <t xml:space="preserve">Transferencias, Asignaciones, Subsidios y Subvenciones, y Pensiones y Jubilaciones </t>
  </si>
  <si>
    <t xml:space="preserve">Participaciones,  Aportaciones, Convenios, Incentivos Derivados de la Colaboracion Fiscal y Fondos Distintos de Aportaciones </t>
  </si>
  <si>
    <t>Productos</t>
  </si>
  <si>
    <t>Contribuciones de mejoras</t>
  </si>
  <si>
    <t xml:space="preserve">Flujos de Efectivo de las Actividades de Operación </t>
  </si>
  <si>
    <t xml:space="preserve">                                                        (PESOS)</t>
  </si>
  <si>
    <t>Del 01 de Enero 2019 al 31 de Marzo del 2019</t>
  </si>
  <si>
    <t>Estado de Flujos de Efectivo</t>
  </si>
  <si>
    <t>Variación del Periodo
(4-1)</t>
  </si>
  <si>
    <t>Saldo
Final
4 (1+2-3)</t>
  </si>
  <si>
    <t>Abonos del Periodo
3</t>
  </si>
  <si>
    <t>Cargos del Periodo
2</t>
  </si>
  <si>
    <t>Saldo
Inicial
1</t>
  </si>
  <si>
    <t xml:space="preserve">       (PESOS)</t>
  </si>
  <si>
    <t>Estado Analítico del Activo</t>
  </si>
  <si>
    <t>Total Deuda y Otros Pasivos</t>
  </si>
  <si>
    <t>Varios</t>
  </si>
  <si>
    <t>pesos</t>
  </si>
  <si>
    <t>Otros Pasivos</t>
  </si>
  <si>
    <t>Subtotal Lago Plazo</t>
  </si>
  <si>
    <t>Arrendamientos Financieros</t>
  </si>
  <si>
    <t>Títulos y Valores</t>
  </si>
  <si>
    <t>Deuda Bilateral</t>
  </si>
  <si>
    <t>Organismos Financieros Internacionales</t>
  </si>
  <si>
    <t>Deuda Externa</t>
  </si>
  <si>
    <t>Banco Bajio</t>
  </si>
  <si>
    <t>Pesos</t>
  </si>
  <si>
    <t>Instituciones de Crédito</t>
  </si>
  <si>
    <t>Deuda Interna</t>
  </si>
  <si>
    <t>Largo Plazo</t>
  </si>
  <si>
    <t>Subtotal Corto Plazo</t>
  </si>
  <si>
    <t>Corto Plazo</t>
  </si>
  <si>
    <t>DEUDA PÚBLICA</t>
  </si>
  <si>
    <t>SALDO FINAL DEL PERIODO</t>
  </si>
  <si>
    <t>SALDO INICIAL DEL PERIODO</t>
  </si>
  <si>
    <t>INSTITUCIÓN O PAÍS ACREEDOR</t>
  </si>
  <si>
    <t>MONEDA DE CONTRATACIÓN</t>
  </si>
  <si>
    <t>DENOMINACIÓN DE LAS DEUDAS</t>
  </si>
  <si>
    <t xml:space="preserve">     (PESOS)</t>
  </si>
  <si>
    <t>Estado Analítico de la Deuda y Otros Pasivos</t>
  </si>
  <si>
    <t>C. Crédito XX</t>
  </si>
  <si>
    <t>B. Crédito 2</t>
  </si>
  <si>
    <t>A. Crédito 1</t>
  </si>
  <si>
    <t>6. Obligaciones a Corto Plazo (Informativo)</t>
  </si>
  <si>
    <t>(m)</t>
  </si>
  <si>
    <t>(p)</t>
  </si>
  <si>
    <t>(n)</t>
  </si>
  <si>
    <t>Pactado</t>
  </si>
  <si>
    <t>Contratado (l)</t>
  </si>
  <si>
    <t>Tasa Efectiva</t>
  </si>
  <si>
    <t>Comisiones y Costos Relacionados (o)</t>
  </si>
  <si>
    <t>Tasa de Interés</t>
  </si>
  <si>
    <t>Plazo</t>
  </si>
  <si>
    <t>Monto</t>
  </si>
  <si>
    <t>Obligaciones a Corto Plazo (k)</t>
  </si>
  <si>
    <t>Se refiere al valor del Bono Cupón Cero que respalda el pago de los créditos asociados al mismo (Activo).</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</si>
  <si>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</si>
  <si>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C. Instrumento Bono Cupón Cero XX</t>
  </si>
  <si>
    <t>B. Instrumento Bono Cupón Cero 2</t>
  </si>
  <si>
    <t>A. Instrumento Bono Cupón Cero 1</t>
  </si>
  <si>
    <t>5. Valor de Instrumentos Bono Cupón Cero 2 (Informativo)</t>
  </si>
  <si>
    <t>C. Deuda Contingente XX</t>
  </si>
  <si>
    <t>B. Deuda Contingente 2</t>
  </si>
  <si>
    <t>A. Deuda Contingente 1</t>
  </si>
  <si>
    <t>4. Deuda Contingente 1 (informativo)</t>
  </si>
  <si>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</si>
  <si>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</si>
  <si>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</si>
  <si>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</si>
  <si>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</si>
  <si>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</si>
  <si>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</si>
  <si>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</si>
  <si>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</si>
  <si>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</si>
  <si>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</si>
  <si>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h=d+e-f+g</t>
  </si>
  <si>
    <t>al 31 de diciembre de 2018(d)</t>
  </si>
  <si>
    <t>Pago de Comisiones y demás costos asociados durante el Periodo (j)</t>
  </si>
  <si>
    <t>Pago de Intereses del Periodo (i)</t>
  </si>
  <si>
    <t>Saldo Final del Periodo (h)</t>
  </si>
  <si>
    <t>Revaluaciones, Reclasificaciones y Otros Ajustes (g)</t>
  </si>
  <si>
    <t>Amortizaciones del Periodo (f)</t>
  </si>
  <si>
    <t>Disposiciones del Periodo (e)</t>
  </si>
  <si>
    <t>Saldo</t>
  </si>
  <si>
    <t>Denominación de la Deuda Pública y Otros Pasivos (c)</t>
  </si>
  <si>
    <t>Informe Analítico de la Deuda Pública y Otros Pasivos - LDF</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</si>
  <si>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</si>
  <si>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</si>
  <si>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</si>
  <si>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</si>
  <si>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</si>
  <si>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</si>
  <si>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</si>
  <si>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</si>
  <si>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</si>
  <si>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</si>
  <si>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</si>
  <si>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XX de XXXXXX de 2019 (m = g – l)</t>
  </si>
  <si>
    <t>Monto pagado de la inversión actualizado al XX de XXXXXX de 2019 (l)</t>
  </si>
  <si>
    <t>Monto pagado de la inversión al XX de XXXXXX de 2019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</si>
  <si>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</si>
  <si>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</si>
  <si>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</si>
  <si>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</si>
  <si>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</si>
  <si>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</si>
  <si>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</si>
  <si>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</si>
  <si>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</si>
  <si>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5.- Derivado de los asuntos laborales en contra de esta Entidad, salvo error u omisión de carácter aritmético se asciende aproximadamente a un monto de $12,631,520.21</t>
  </si>
  <si>
    <t>4.-Se tiene un pasivo contingente derivado de los juicios de amparo promovidos por 4 asociaciones civiles de producción agrícola, que pertenecen al distrito de Riego 041 del Rio Yaqui, en contra del Fondo de Operación de Obras Sonora SI (FOOSSI) y la Comisión Estatal del Agua  (CEA), reclamando el proceso de licitación mediante el cual, se licito el proyecto y construcción del acueducto denominado “independencia” y en contra  de las asignaciones de agua que entregó la Comisión Nacional del Agua  a CEA. A la fecha  del presente informe, aun no se concluyen los juicios antes mencionados, por lo que el resultado final de los litigios actualmente no puede ser determinado; sin embargo, los abogados  a cargo de estos asuntos, consideran que el resultado final de los juicios será favorable para CEA Y FOOSSI. En lo que respecta a este juicio de amparo, no se puede cuantificar la contingencia debido a que no existe una reparacion economica dentro del juicio, ya que este tipo se refiere solo a un acto de autoridad.</t>
  </si>
  <si>
    <t xml:space="preserve">3.-Se tiene responsabilidad contingente por diversos juicios pendientes en contra de la entidad, como son: agrario, de amparo, juicio especial de desahucio, así como por asuntos laborales interpuestos en contra de las Unidades de la Comisión, a la fecha lo que se puede cuantificar con aproximación es por un monto de $7,589,216, cabe mencionar que dentro de estos juicios laborales existen unos que son por nivelacion de pensión y no se puede determinar el monto de los mismos ni aproximadamente, que en caso de fallarse en su contra, pudieran tener un impacto en las finanzas de la entidad. En el caso de juicios de amparos, desahucio, no es posible determinar un monto ya que solo se refieren a acto de autoridad. </t>
  </si>
  <si>
    <t xml:space="preserve">2.- Existe un pasivo contingente derivado de las pensiones y jubilaciones a que tiene derecho el personal de la Comisión, conforme a lo dispuesto en el artículo 116 de la Ley del Instituto de Seguridad  y Servicios Sociales de los Trabajadores del Estado de Sonora (ley del ISSSTESON). Respecto a este pasivo contingente no es posible determinar un importe por estos conceptos, debido a que la entidad solo entera las aportaciones de acuerdo a los porcentajes establecidos por la Ley correspondiente. </t>
  </si>
  <si>
    <t>1.- Se tiene un pasivo contingente derivado de las obligaciones laborales a que se encuentra sujeta esta Comisión, de acuerdo con las disposiciones contenidas en la Ley Federal del Trabajo y la Ley 40 de Servicio Civil para el Estado de Sonora. A la fecha se tiene registrada una provision por un monto $ 56,896,208 que fue deteminada por un despacho competente para realizar esta provisión</t>
  </si>
  <si>
    <t>A Largo Plazo</t>
  </si>
  <si>
    <t xml:space="preserve">          (PESOS)</t>
  </si>
  <si>
    <t>Al 30 de Junio del 2019</t>
  </si>
  <si>
    <t>Informe sobre Pasivos Contingentes</t>
  </si>
  <si>
    <t>Responsabilidad Sobre la Presentación Razonable de los Estados Financieros.</t>
  </si>
  <si>
    <t>17.</t>
  </si>
  <si>
    <t>Partes Relacionadas.</t>
  </si>
  <si>
    <t>16.</t>
  </si>
  <si>
    <t>Eventos Posteriores al Cierre.</t>
  </si>
  <si>
    <t>15.</t>
  </si>
  <si>
    <t>Información por Segmentos.</t>
  </si>
  <si>
    <t>14.</t>
  </si>
  <si>
    <t>Proceso de Mejora.</t>
  </si>
  <si>
    <t>13.</t>
  </si>
  <si>
    <t>Calificaciones otorgadas.</t>
  </si>
  <si>
    <t>12.</t>
  </si>
  <si>
    <t>Información sobre la Deuda y el Reporte Analítico de la Deuda.</t>
  </si>
  <si>
    <t>11.</t>
  </si>
  <si>
    <t>Reporte de la Recaudación.</t>
  </si>
  <si>
    <t>10.</t>
  </si>
  <si>
    <t>Fideicomisos, Mandatos y Análogos.</t>
  </si>
  <si>
    <t>9.</t>
  </si>
  <si>
    <t>Reporte Analítico del Activo.</t>
  </si>
  <si>
    <t>8.</t>
  </si>
  <si>
    <t>Posición en Moneda Estranjera y Protección por Riesgo Cambiario.</t>
  </si>
  <si>
    <t>7.</t>
  </si>
  <si>
    <t>Políticas de Contabilidad Significativas.</t>
  </si>
  <si>
    <t>6.</t>
  </si>
  <si>
    <t>Bases de Preparación de los Estados Financieros.</t>
  </si>
  <si>
    <t>5.</t>
  </si>
  <si>
    <t>Organización y Objeto Social.</t>
  </si>
  <si>
    <t>4.</t>
  </si>
  <si>
    <t>Autorización e Historia.</t>
  </si>
  <si>
    <t>3.</t>
  </si>
  <si>
    <t>Panorama Económico y Financiero.</t>
  </si>
  <si>
    <t>2.</t>
  </si>
  <si>
    <t>Introducción.</t>
  </si>
  <si>
    <t>1.</t>
  </si>
  <si>
    <t>Incluir los 17 puntos señalados</t>
  </si>
  <si>
    <t>NOTAS DE GESTION ADMINISTRATIVA:</t>
  </si>
  <si>
    <t>NOTAS DE MEMORIA: Cuentas de Orden</t>
  </si>
  <si>
    <t>NOTAS DE DESGLOSE</t>
  </si>
  <si>
    <t>Se deberá cumplir con lo siguiente:</t>
  </si>
  <si>
    <t xml:space="preserve">        NOTAS A LOS ESTADOS FINANCIEROS                     </t>
  </si>
  <si>
    <t xml:space="preserve">                                                                                                                     (PESOS)</t>
  </si>
  <si>
    <t>Notas a los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</si>
</sst>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color theme="0"/>
      <name val="Arial Narrow"/>
      <family val="2"/>
    </font>
    <font>
      <sz val="10"/>
      <color theme="1"/>
      <name val="Arial Narrow"/>
      <family val="2"/>
    </font>
    <font>
      <b/>
      <i/>
      <sz val="10"/>
      <color theme="1"/>
      <name val="Arial Narrow"/>
      <family val="2"/>
    </font>
    <font>
      <b/>
      <i/>
      <sz val="11"/>
      <color theme="1"/>
      <name val="Arial Narrow"/>
      <family val="2"/>
    </font>
    <font>
      <sz val="11"/>
      <color rgb="FF000000"/>
      <name val="Arial Narrow"/>
      <family val="2"/>
    </font>
    <font>
      <i/>
      <sz val="11"/>
      <color theme="1"/>
      <name val="Arial Narrow"/>
      <family val="2"/>
    </font>
    <font>
      <b/>
      <sz val="10"/>
      <color theme="1"/>
      <name val="Arial Narrow"/>
      <family val="2"/>
    </font>
    <font>
      <i/>
      <sz val="10"/>
      <color theme="1"/>
      <name val="Arial Narrow"/>
      <family val="2"/>
    </font>
    <font>
      <sz val="10"/>
      <color rgb="FF000000"/>
      <name val="Arial Narrow"/>
      <family val="2"/>
    </font>
    <font>
      <b/>
      <u/>
      <sz val="11"/>
      <color rgb="FF000000"/>
      <name val="Arial Narrow"/>
      <family val="2"/>
    </font>
    <font>
      <b/>
      <sz val="9"/>
      <color theme="1"/>
      <name val="Arial Narrow"/>
      <family val="2"/>
    </font>
    <font>
      <b/>
      <sz val="12"/>
      <color theme="1"/>
      <name val="Arial Narrow"/>
      <family val="2"/>
    </font>
    <font>
      <b/>
      <sz val="8"/>
      <color theme="1"/>
      <name val="Arial Narrow"/>
      <family val="2"/>
    </font>
    <font>
      <sz val="8"/>
      <color theme="1"/>
      <name val="Arial Narrow"/>
      <family val="2"/>
    </font>
    <font>
      <b/>
      <i/>
      <sz val="8"/>
      <color theme="1"/>
      <name val="Arial Narrow"/>
      <family val="2"/>
    </font>
    <font>
      <b/>
      <sz val="6"/>
      <color theme="1"/>
      <name val="Arial Narrow"/>
      <family val="2"/>
    </font>
    <font>
      <sz val="12"/>
      <color theme="1"/>
      <name val="Arial Narrow"/>
      <family val="2"/>
    </font>
    <font>
      <b/>
      <sz val="12"/>
      <color theme="0"/>
      <name val="Arial Narrow"/>
      <family val="2"/>
    </font>
    <font>
      <b/>
      <sz val="11"/>
      <color theme="0"/>
      <name val="Arial Narrow"/>
      <family val="2"/>
    </font>
    <font>
      <b/>
      <sz val="16"/>
      <color theme="0"/>
      <name val="Arial Narrow"/>
      <family val="2"/>
    </font>
    <font>
      <b/>
      <sz val="11"/>
      <color rgb="FF000000"/>
      <name val="Arial Narrow"/>
      <family val="2"/>
    </font>
    <font>
      <b/>
      <sz val="9"/>
      <color indexed="81"/>
      <name val="Tahoma"/>
      <family val="2"/>
    </font>
    <font>
      <sz val="9"/>
      <color indexed="81"/>
      <name val="Tahoma"/>
      <family val="2"/>
    </font>
    <font>
      <b/>
      <sz val="7"/>
      <color theme="1"/>
      <name val="Arial"/>
      <family val="2"/>
    </font>
    <font>
      <b/>
      <sz val="6"/>
      <color theme="1"/>
      <name val="Arial"/>
      <family val="2"/>
    </font>
    <font>
      <b/>
      <sz val="8"/>
      <color theme="1"/>
      <name val="Arial"/>
      <family val="2"/>
    </font>
    <font>
      <sz val="6"/>
      <color theme="1"/>
      <name val="Arial"/>
      <family val="2"/>
    </font>
    <font>
      <sz val="8"/>
      <color theme="1"/>
      <name val="Arial"/>
      <family val="2"/>
    </font>
    <font>
      <b/>
      <sz val="10"/>
      <color theme="1"/>
      <name val="Arial"/>
      <family val="2"/>
    </font>
    <font>
      <sz val="9"/>
      <color theme="1"/>
      <name val="Arial Narrow"/>
      <family val="2"/>
    </font>
    <font>
      <b/>
      <sz val="10"/>
      <color theme="0"/>
      <name val="Arial Narrow"/>
      <family val="2"/>
    </font>
    <font>
      <b/>
      <sz val="8"/>
      <color theme="0"/>
      <name val="Arial Narrow"/>
      <family val="2"/>
    </font>
    <font>
      <sz val="6"/>
      <color theme="1"/>
      <name val="Arial Narrow"/>
      <family val="2"/>
    </font>
    <font>
      <sz val="7"/>
      <color theme="1"/>
      <name val="Arial Narrow"/>
      <family val="2"/>
    </font>
    <font>
      <b/>
      <u/>
      <sz val="10"/>
      <color theme="1"/>
      <name val="Arial Narrow"/>
      <family val="2"/>
    </font>
    <font>
      <b/>
      <i/>
      <sz val="10"/>
      <color rgb="FF000000"/>
      <name val="Arial Narrow"/>
      <family val="2"/>
    </font>
    <font>
      <b/>
      <sz val="10"/>
      <color rgb="FF000000"/>
      <name val="Arial Narrow"/>
      <family val="2"/>
    </font>
    <font>
      <b/>
      <i/>
      <sz val="11"/>
      <color rgb="FF000000"/>
      <name val="Arial Narrow"/>
      <family val="2"/>
    </font>
    <font>
      <b/>
      <sz val="14"/>
      <color theme="0"/>
      <name val="Arial Narrow"/>
      <family val="2"/>
    </font>
    <font>
      <sz val="7.5"/>
      <color theme="1"/>
      <name val="Arial Narrow"/>
      <family val="2"/>
    </font>
    <font>
      <sz val="7.5"/>
      <color theme="1"/>
      <name val="Arial"/>
      <family val="2"/>
    </font>
    <font>
      <b/>
      <sz val="7.5"/>
      <color theme="1"/>
      <name val="Arial"/>
      <family val="2"/>
    </font>
    <font>
      <sz val="7.5"/>
      <color theme="1"/>
      <name val="Calibri"/>
      <family val="2"/>
      <scheme val="minor"/>
    </font>
    <font>
      <sz val="7"/>
      <color theme="1"/>
      <name val="Arial"/>
      <family val="2"/>
    </font>
    <font>
      <b/>
      <i/>
      <sz val="7.5"/>
      <color theme="1"/>
      <name val="Arial Narrow"/>
      <family val="2"/>
    </font>
    <font>
      <b/>
      <sz val="7.5"/>
      <color theme="1"/>
      <name val="Arial Narrow"/>
      <family val="2"/>
    </font>
    <font>
      <b/>
      <sz val="8"/>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BFBFBF"/>
        <bgColor indexed="64"/>
      </patternFill>
    </fill>
    <fill>
      <patternFill patternType="solid">
        <fgColor rgb="FFFFFFFF"/>
        <bgColor indexed="64"/>
      </patternFill>
    </fill>
    <fill>
      <patternFill patternType="solid">
        <fgColor rgb="FFD9D9D9"/>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double">
        <color indexed="64"/>
      </top>
      <bottom/>
      <diagonal/>
    </border>
    <border>
      <left/>
      <right/>
      <top style="medium">
        <color indexed="64"/>
      </top>
      <bottom style="double">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19">
    <xf numFmtId="0" fontId="0" fillId="0" borderId="0" xfId="0"/>
    <xf numFmtId="0" fontId="3" fillId="0" borderId="0" xfId="0" applyFont="1" applyProtection="1">
      <protection locked="0"/>
    </xf>
    <xf numFmtId="0" fontId="4" fillId="0" borderId="0" xfId="0" applyFont="1" applyProtection="1">
      <protection locked="0"/>
    </xf>
    <xf numFmtId="0" fontId="3" fillId="2" borderId="0" xfId="0" applyFont="1" applyFill="1" applyProtection="1">
      <protection locked="0"/>
    </xf>
    <xf numFmtId="0" fontId="5" fillId="0" borderId="0" xfId="0" applyFont="1" applyAlignment="1">
      <alignment wrapText="1"/>
    </xf>
    <xf numFmtId="0" fontId="6" fillId="0" borderId="0" xfId="0" applyFont="1" applyProtection="1">
      <protection locked="0"/>
    </xf>
    <xf numFmtId="43" fontId="6" fillId="0" borderId="0" xfId="0" applyNumberFormat="1" applyFont="1" applyProtection="1">
      <protection locked="0"/>
    </xf>
    <xf numFmtId="0" fontId="6" fillId="0" borderId="1" xfId="0" applyFont="1" applyBorder="1" applyProtection="1">
      <protection locked="0"/>
    </xf>
    <xf numFmtId="0" fontId="6" fillId="0" borderId="2" xfId="0" applyFont="1" applyBorder="1" applyProtection="1">
      <protection locked="0"/>
    </xf>
    <xf numFmtId="0" fontId="3" fillId="0" borderId="2" xfId="0" applyFont="1" applyBorder="1" applyProtection="1">
      <protection locked="0"/>
    </xf>
    <xf numFmtId="43" fontId="6" fillId="0" borderId="2" xfId="0" applyNumberFormat="1" applyFont="1" applyBorder="1" applyProtection="1">
      <protection locked="0"/>
    </xf>
    <xf numFmtId="0" fontId="3" fillId="0" borderId="3" xfId="0" applyFont="1" applyBorder="1" applyProtection="1">
      <protection locked="0"/>
    </xf>
    <xf numFmtId="43" fontId="7" fillId="2" borderId="4" xfId="0" applyNumberFormat="1" applyFont="1" applyFill="1" applyBorder="1"/>
    <xf numFmtId="43" fontId="7" fillId="2" borderId="0" xfId="0" applyNumberFormat="1" applyFont="1" applyFill="1"/>
    <xf numFmtId="0" fontId="8" fillId="2" borderId="0" xfId="0" applyFont="1" applyFill="1" applyAlignment="1" applyProtection="1">
      <alignment wrapText="1"/>
      <protection locked="0"/>
    </xf>
    <xf numFmtId="0" fontId="9" fillId="0" borderId="5" xfId="0" applyFont="1" applyBorder="1" applyAlignment="1" applyProtection="1">
      <alignment horizontal="justify" wrapText="1"/>
      <protection locked="0"/>
    </xf>
    <xf numFmtId="4" fontId="6" fillId="0" borderId="4" xfId="0" applyNumberFormat="1" applyFont="1" applyBorder="1" applyProtection="1">
      <protection locked="0"/>
    </xf>
    <xf numFmtId="4" fontId="6" fillId="0" borderId="0" xfId="0" applyNumberFormat="1" applyFont="1" applyProtection="1">
      <protection locked="0"/>
    </xf>
    <xf numFmtId="0" fontId="10" fillId="0" borderId="0" xfId="0" applyFont="1" applyAlignment="1" applyProtection="1">
      <alignment wrapText="1"/>
      <protection locked="0"/>
    </xf>
    <xf numFmtId="0" fontId="3" fillId="0" borderId="5" xfId="0" applyFont="1" applyBorder="1" applyProtection="1">
      <protection locked="0"/>
    </xf>
    <xf numFmtId="0" fontId="3" fillId="0" borderId="5" xfId="0" applyFont="1" applyBorder="1" applyAlignment="1" applyProtection="1">
      <alignment wrapText="1"/>
      <protection locked="0"/>
    </xf>
    <xf numFmtId="43" fontId="6" fillId="0" borderId="4" xfId="0" applyNumberFormat="1" applyFont="1" applyBorder="1" applyProtection="1">
      <protection locked="0"/>
    </xf>
    <xf numFmtId="0" fontId="9" fillId="0" borderId="0" xfId="0" applyFont="1" applyAlignment="1" applyProtection="1">
      <alignment horizontal="justify" wrapText="1"/>
      <protection locked="0"/>
    </xf>
    <xf numFmtId="43" fontId="6" fillId="0" borderId="4" xfId="2" applyNumberFormat="1" applyFont="1" applyFill="1" applyBorder="1" applyAlignment="1" applyProtection="1">
      <alignment vertical="top" wrapText="1"/>
      <protection locked="0"/>
    </xf>
    <xf numFmtId="43" fontId="6" fillId="0" borderId="0" xfId="2" applyNumberFormat="1" applyFont="1" applyFill="1" applyBorder="1" applyAlignment="1" applyProtection="1">
      <alignment vertical="top" wrapText="1"/>
      <protection locked="0"/>
    </xf>
    <xf numFmtId="0" fontId="3" fillId="0" borderId="0" xfId="0" applyFont="1" applyAlignment="1" applyProtection="1">
      <alignment wrapText="1"/>
      <protection locked="0"/>
    </xf>
    <xf numFmtId="43" fontId="6" fillId="0" borderId="0" xfId="0" applyNumberFormat="1" applyFont="1" applyAlignment="1" applyProtection="1">
      <alignment wrapText="1"/>
      <protection locked="0"/>
    </xf>
    <xf numFmtId="43" fontId="11" fillId="2" borderId="4" xfId="0" applyNumberFormat="1" applyFont="1" applyFill="1" applyBorder="1" applyAlignment="1">
      <alignment vertical="center" wrapText="1"/>
    </xf>
    <xf numFmtId="43" fontId="11" fillId="2" borderId="0" xfId="0" applyNumberFormat="1" applyFont="1" applyFill="1" applyAlignment="1">
      <alignment vertical="center" wrapText="1"/>
    </xf>
    <xf numFmtId="0" fontId="8" fillId="2" borderId="0" xfId="0" applyFont="1" applyFill="1" applyAlignment="1" applyProtection="1">
      <alignment horizontal="left" wrapText="1"/>
      <protection locked="0"/>
    </xf>
    <xf numFmtId="43" fontId="12" fillId="0" borderId="0" xfId="0" applyNumberFormat="1" applyFont="1" applyAlignment="1" applyProtection="1">
      <alignment wrapText="1"/>
      <protection locked="0"/>
    </xf>
    <xf numFmtId="0" fontId="10" fillId="0" borderId="5" xfId="0" applyFont="1" applyBorder="1" applyAlignment="1" applyProtection="1">
      <alignment wrapText="1"/>
      <protection locked="0"/>
    </xf>
    <xf numFmtId="43" fontId="11" fillId="2" borderId="4" xfId="0" applyNumberFormat="1" applyFont="1" applyFill="1" applyBorder="1" applyAlignment="1">
      <alignment wrapText="1"/>
    </xf>
    <xf numFmtId="43" fontId="11" fillId="2" borderId="0" xfId="0" applyNumberFormat="1" applyFont="1" applyFill="1" applyAlignment="1">
      <alignment wrapText="1"/>
    </xf>
    <xf numFmtId="43" fontId="6" fillId="0" borderId="4" xfId="0" applyNumberFormat="1" applyFont="1" applyBorder="1" applyAlignment="1" applyProtection="1">
      <alignment wrapText="1"/>
      <protection locked="0"/>
    </xf>
    <xf numFmtId="0" fontId="4" fillId="0" borderId="0" xfId="0" applyFont="1" applyAlignment="1" applyProtection="1">
      <alignment wrapText="1"/>
      <protection locked="0"/>
    </xf>
    <xf numFmtId="43" fontId="7" fillId="0" borderId="4" xfId="0" applyNumberFormat="1" applyFont="1" applyBorder="1" applyAlignment="1" applyProtection="1">
      <alignment wrapText="1"/>
      <protection locked="0"/>
    </xf>
    <xf numFmtId="43" fontId="7" fillId="0" borderId="0" xfId="0" applyNumberFormat="1" applyFont="1" applyAlignment="1" applyProtection="1">
      <alignment wrapText="1"/>
      <protection locked="0"/>
    </xf>
    <xf numFmtId="0" fontId="0" fillId="0" borderId="0" xfId="0" applyProtection="1">
      <protection locked="0"/>
    </xf>
    <xf numFmtId="43" fontId="7" fillId="2" borderId="4" xfId="0" applyNumberFormat="1" applyFont="1" applyFill="1" applyBorder="1" applyAlignment="1">
      <alignment wrapText="1"/>
    </xf>
    <xf numFmtId="43" fontId="7" fillId="2" borderId="0" xfId="0" applyNumberFormat="1" applyFont="1" applyFill="1" applyAlignment="1">
      <alignment wrapText="1"/>
    </xf>
    <xf numFmtId="0" fontId="8" fillId="2" borderId="5" xfId="0" applyFont="1" applyFill="1" applyBorder="1" applyAlignment="1" applyProtection="1">
      <alignment wrapText="1"/>
      <protection locked="0"/>
    </xf>
    <xf numFmtId="0" fontId="3" fillId="0" borderId="5"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0" borderId="5" xfId="0" applyFont="1" applyBorder="1" applyAlignment="1" applyProtection="1">
      <alignment vertical="top" wrapText="1"/>
      <protection locked="0"/>
    </xf>
    <xf numFmtId="0" fontId="3" fillId="0" borderId="5"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8" fillId="0" borderId="0" xfId="0" applyFont="1" applyAlignment="1" applyProtection="1">
      <alignment wrapText="1"/>
      <protection locked="0"/>
    </xf>
    <xf numFmtId="0" fontId="8" fillId="0" borderId="5" xfId="0" applyFont="1" applyBorder="1" applyAlignment="1" applyProtection="1">
      <alignment wrapText="1"/>
      <protection locked="0"/>
    </xf>
    <xf numFmtId="43" fontId="12" fillId="0" borderId="4" xfId="0" applyNumberFormat="1" applyFont="1" applyBorder="1" applyAlignment="1" applyProtection="1">
      <alignment wrapText="1"/>
      <protection locked="0"/>
    </xf>
    <xf numFmtId="0" fontId="8" fillId="2" borderId="0" xfId="0" applyFont="1" applyFill="1" applyProtection="1">
      <protection locked="0"/>
    </xf>
    <xf numFmtId="0" fontId="3" fillId="0" borderId="0" xfId="0" applyFont="1" applyAlignment="1" applyProtection="1">
      <alignment horizontal="justify" wrapText="1"/>
      <protection locked="0"/>
    </xf>
    <xf numFmtId="0" fontId="3" fillId="0" borderId="5" xfId="0" applyFont="1" applyBorder="1" applyAlignment="1" applyProtection="1">
      <alignment horizontal="left" vertical="top" wrapText="1"/>
      <protection locked="0"/>
    </xf>
    <xf numFmtId="0" fontId="7" fillId="0" borderId="4" xfId="0" applyFont="1" applyBorder="1" applyAlignment="1" applyProtection="1">
      <alignment wrapText="1"/>
      <protection locked="0"/>
    </xf>
    <xf numFmtId="0" fontId="7" fillId="0" borderId="0" xfId="0" applyFont="1" applyAlignment="1" applyProtection="1">
      <alignment wrapText="1"/>
      <protection locked="0"/>
    </xf>
    <xf numFmtId="0" fontId="13" fillId="0" borderId="4"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3" fillId="0" borderId="5" xfId="0" applyFont="1" applyBorder="1" applyAlignment="1" applyProtection="1">
      <alignment vertical="top"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2" xfId="0" applyFont="1" applyBorder="1" applyAlignment="1" applyProtection="1">
      <alignment horizontal="center" vertical="top"/>
      <protection locked="0"/>
    </xf>
    <xf numFmtId="0" fontId="15" fillId="0" borderId="0" xfId="0" applyFont="1" applyAlignment="1" applyProtection="1">
      <alignment horizontal="right" vertical="top"/>
      <protection locked="0"/>
    </xf>
    <xf numFmtId="0" fontId="15" fillId="0" borderId="2" xfId="0" applyFont="1" applyBorder="1" applyAlignment="1" applyProtection="1">
      <alignment horizontal="left" vertical="top"/>
      <protection locked="0"/>
    </xf>
    <xf numFmtId="0" fontId="4" fillId="0" borderId="0" xfId="0" applyFont="1" applyAlignment="1" applyProtection="1">
      <alignment horizontal="center" vertical="top"/>
      <protection locked="0"/>
    </xf>
    <xf numFmtId="0" fontId="16" fillId="0" borderId="0" xfId="0" applyFont="1" applyAlignment="1" applyProtection="1">
      <alignment horizontal="center" vertical="top"/>
      <protection locked="0"/>
    </xf>
    <xf numFmtId="0" fontId="16" fillId="0" borderId="0" xfId="0" applyFont="1" applyAlignment="1" applyProtection="1">
      <alignment horizontal="center"/>
      <protection locked="0"/>
    </xf>
    <xf numFmtId="0" fontId="4" fillId="0" borderId="0" xfId="0" applyFont="1" applyAlignment="1">
      <alignment vertical="center"/>
    </xf>
    <xf numFmtId="43" fontId="17" fillId="0" borderId="1" xfId="0" applyNumberFormat="1" applyFont="1" applyBorder="1" applyAlignment="1">
      <alignment horizontal="right" vertical="center" wrapText="1"/>
    </xf>
    <xf numFmtId="0" fontId="17" fillId="0" borderId="1" xfId="0" applyFont="1" applyBorder="1" applyAlignment="1">
      <alignment horizontal="justify" vertical="center" wrapText="1"/>
    </xf>
    <xf numFmtId="0" fontId="18" fillId="0" borderId="2" xfId="0" applyFont="1" applyBorder="1" applyAlignment="1">
      <alignment horizontal="justify" vertical="center" wrapText="1"/>
    </xf>
    <xf numFmtId="43" fontId="18" fillId="0" borderId="1" xfId="0" applyNumberFormat="1" applyFont="1" applyBorder="1" applyAlignment="1">
      <alignment horizontal="justify" vertical="center" wrapText="1"/>
    </xf>
    <xf numFmtId="0" fontId="18" fillId="0" borderId="9" xfId="0" applyFont="1" applyBorder="1" applyAlignment="1">
      <alignment horizontal="justify" vertical="center" wrapText="1"/>
    </xf>
    <xf numFmtId="43" fontId="17" fillId="0" borderId="4" xfId="0" applyNumberFormat="1" applyFont="1" applyBorder="1" applyAlignment="1">
      <alignment horizontal="right" vertical="center" wrapText="1"/>
    </xf>
    <xf numFmtId="0" fontId="17" fillId="0" borderId="4" xfId="0" applyFont="1" applyBorder="1" applyAlignment="1">
      <alignment horizontal="justify" vertical="center" wrapText="1"/>
    </xf>
    <xf numFmtId="0" fontId="18" fillId="0" borderId="0" xfId="0" applyFont="1" applyAlignment="1">
      <alignment horizontal="justify" vertical="center" wrapText="1"/>
    </xf>
    <xf numFmtId="43" fontId="18" fillId="0" borderId="4" xfId="0" applyNumberFormat="1" applyFont="1" applyBorder="1" applyAlignment="1">
      <alignment horizontal="justify" vertical="center" wrapText="1"/>
    </xf>
    <xf numFmtId="0" fontId="18" fillId="0" borderId="10" xfId="0" applyFont="1" applyBorder="1" applyAlignment="1">
      <alignment horizontal="justify" vertical="center" wrapText="1"/>
    </xf>
    <xf numFmtId="43" fontId="18" fillId="0" borderId="4" xfId="0" applyNumberFormat="1" applyFont="1" applyBorder="1" applyAlignment="1" applyProtection="1">
      <alignment horizontal="right" vertical="center" wrapText="1"/>
      <protection locked="0"/>
    </xf>
    <xf numFmtId="0" fontId="18" fillId="0" borderId="4" xfId="0" applyFont="1" applyBorder="1" applyAlignment="1">
      <alignment horizontal="justify" vertical="center" wrapText="1"/>
    </xf>
    <xf numFmtId="0" fontId="17" fillId="0" borderId="10" xfId="0" applyFont="1" applyBorder="1" applyAlignment="1">
      <alignment horizontal="justify" vertical="center" wrapText="1"/>
    </xf>
    <xf numFmtId="43" fontId="18" fillId="0" borderId="4" xfId="0" applyNumberFormat="1" applyFont="1" applyBorder="1" applyAlignment="1">
      <alignment horizontal="right" vertical="center" wrapText="1"/>
    </xf>
    <xf numFmtId="0" fontId="17" fillId="0" borderId="0" xfId="0" applyFont="1" applyAlignment="1">
      <alignment horizontal="justify" vertical="center" wrapText="1"/>
    </xf>
    <xf numFmtId="0" fontId="19" fillId="0" borderId="4" xfId="0" applyFont="1" applyBorder="1" applyAlignment="1">
      <alignment horizontal="justify" vertical="center" wrapText="1"/>
    </xf>
    <xf numFmtId="43" fontId="17" fillId="0" borderId="11" xfId="0" applyNumberFormat="1" applyFont="1" applyBorder="1" applyAlignment="1">
      <alignment horizontal="right" vertical="center" wrapText="1"/>
    </xf>
    <xf numFmtId="0" fontId="17"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7" fillId="0" borderId="13" xfId="0" applyFont="1" applyBorder="1" applyAlignment="1">
      <alignment horizontal="justify" vertical="center" wrapText="1"/>
    </xf>
    <xf numFmtId="43" fontId="18" fillId="0" borderId="1" xfId="0" applyNumberFormat="1" applyFont="1" applyBorder="1" applyAlignment="1" applyProtection="1">
      <alignment horizontal="right" vertical="center" wrapText="1"/>
      <protection locked="0"/>
    </xf>
    <xf numFmtId="0" fontId="18" fillId="0" borderId="1" xfId="0" applyFont="1" applyBorder="1" applyAlignment="1">
      <alignment horizontal="justify" vertical="center" wrapText="1"/>
    </xf>
    <xf numFmtId="0" fontId="17" fillId="0" borderId="10" xfId="0" applyFont="1" applyBorder="1" applyAlignment="1">
      <alignment horizontal="left" vertical="center" wrapText="1"/>
    </xf>
    <xf numFmtId="0" fontId="18" fillId="0" borderId="10" xfId="0" applyFont="1" applyBorder="1" applyAlignment="1">
      <alignment horizontal="left" vertical="top" wrapText="1"/>
    </xf>
    <xf numFmtId="0" fontId="2" fillId="0" borderId="0" xfId="0" applyFont="1"/>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2" xfId="0" applyFont="1" applyBorder="1" applyAlignment="1">
      <alignment horizontal="justify" vertical="center" wrapText="1"/>
    </xf>
    <xf numFmtId="0" fontId="17" fillId="0" borderId="9" xfId="0" applyFont="1" applyBorder="1" applyAlignment="1">
      <alignment horizontal="left" vertical="center" wrapText="1"/>
    </xf>
    <xf numFmtId="0" fontId="20" fillId="3" borderId="2" xfId="0" applyFont="1" applyFill="1" applyBorder="1" applyAlignment="1">
      <alignment horizontal="center" vertical="center" wrapText="1"/>
    </xf>
    <xf numFmtId="0" fontId="11" fillId="3" borderId="0" xfId="0" applyFont="1" applyFill="1" applyAlignment="1" applyProtection="1">
      <alignment horizontal="center" vertical="center" wrapText="1"/>
      <protection locked="0"/>
    </xf>
    <xf numFmtId="0" fontId="21" fillId="0" borderId="0" xfId="0" applyFont="1" applyAlignment="1" applyProtection="1">
      <alignment horizontal="left"/>
      <protection locked="0"/>
    </xf>
    <xf numFmtId="4" fontId="3" fillId="0" borderId="0" xfId="0" applyNumberFormat="1" applyFont="1" applyAlignment="1" applyProtection="1">
      <alignment horizontal="left"/>
      <protection locked="0"/>
    </xf>
    <xf numFmtId="0" fontId="3" fillId="0" borderId="0" xfId="0" applyFont="1" applyAlignment="1" applyProtection="1">
      <alignment horizontal="left"/>
      <protection locked="0"/>
    </xf>
    <xf numFmtId="4" fontId="4" fillId="0" borderId="0" xfId="0" applyNumberFormat="1" applyFont="1" applyProtection="1">
      <protection locked="0"/>
    </xf>
    <xf numFmtId="0" fontId="22" fillId="0" borderId="0" xfId="0" applyFont="1" applyAlignment="1" applyProtection="1">
      <alignment horizontal="left"/>
      <protection locked="0"/>
    </xf>
    <xf numFmtId="4" fontId="23" fillId="0" borderId="0" xfId="0" applyNumberFormat="1" applyFont="1" applyAlignment="1" applyProtection="1">
      <alignment horizontal="left"/>
      <protection locked="0"/>
    </xf>
    <xf numFmtId="0" fontId="23" fillId="0" borderId="0" xfId="0" applyFont="1" applyAlignment="1" applyProtection="1">
      <alignment horizontal="left"/>
      <protection locked="0"/>
    </xf>
    <xf numFmtId="4" fontId="9" fillId="0" borderId="0" xfId="0" applyNumberFormat="1" applyFont="1" applyAlignment="1" applyProtection="1">
      <alignment horizontal="left" vertical="top"/>
      <protection locked="0"/>
    </xf>
    <xf numFmtId="0" fontId="9" fillId="0" borderId="0" xfId="0" applyFont="1" applyAlignment="1" applyProtection="1">
      <alignment horizontal="left" vertical="top"/>
      <protection locked="0"/>
    </xf>
    <xf numFmtId="0" fontId="24" fillId="0" borderId="0" xfId="0" applyFont="1" applyAlignment="1">
      <alignment horizontal="left"/>
    </xf>
    <xf numFmtId="4" fontId="9" fillId="0" borderId="1" xfId="0" applyNumberFormat="1"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43" fontId="8" fillId="2" borderId="4" xfId="1" applyFont="1" applyFill="1" applyBorder="1" applyAlignment="1" applyProtection="1">
      <alignment horizontal="right" vertical="top"/>
    </xf>
    <xf numFmtId="43" fontId="8" fillId="2" borderId="0" xfId="1" applyFont="1" applyFill="1" applyBorder="1" applyAlignment="1" applyProtection="1">
      <alignment horizontal="right" vertical="top"/>
    </xf>
    <xf numFmtId="0" fontId="25" fillId="2" borderId="0" xfId="0" applyFont="1" applyFill="1" applyAlignment="1" applyProtection="1">
      <alignment horizontal="left" vertical="top"/>
      <protection locked="0"/>
    </xf>
    <xf numFmtId="0" fontId="25" fillId="2" borderId="5" xfId="0" applyFont="1" applyFill="1" applyBorder="1" applyAlignment="1" applyProtection="1">
      <alignment horizontal="left" vertical="top"/>
      <protection locked="0"/>
    </xf>
    <xf numFmtId="43" fontId="3" fillId="0" borderId="4" xfId="1" applyFont="1" applyBorder="1" applyAlignment="1" applyProtection="1">
      <alignment horizontal="right" vertical="top"/>
      <protection locked="0"/>
    </xf>
    <xf numFmtId="43" fontId="3" fillId="0" borderId="0" xfId="1" applyFont="1" applyBorder="1" applyAlignment="1" applyProtection="1">
      <alignment horizontal="right" vertical="top"/>
      <protection locked="0"/>
    </xf>
    <xf numFmtId="0" fontId="9" fillId="0" borderId="5"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43" fontId="4" fillId="2" borderId="4" xfId="1" applyFont="1" applyFill="1" applyBorder="1" applyAlignment="1" applyProtection="1">
      <alignment horizontal="right" vertical="top"/>
    </xf>
    <xf numFmtId="43" fontId="4" fillId="2" borderId="0" xfId="1" applyFont="1" applyFill="1" applyBorder="1" applyAlignment="1" applyProtection="1">
      <alignment horizontal="right" vertical="top"/>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8" fillId="2" borderId="0" xfId="0" applyFont="1" applyFill="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25" fillId="2" borderId="0" xfId="0" applyFont="1" applyFill="1" applyAlignment="1" applyProtection="1">
      <alignment horizontal="left" vertical="center" wrapText="1"/>
      <protection locked="0"/>
    </xf>
    <xf numFmtId="0" fontId="25" fillId="2" borderId="5" xfId="0" applyFont="1" applyFill="1" applyBorder="1" applyAlignment="1" applyProtection="1">
      <alignment horizontal="left" vertical="center" wrapText="1"/>
      <protection locked="0"/>
    </xf>
    <xf numFmtId="4" fontId="3" fillId="0" borderId="14" xfId="0" applyNumberFormat="1" applyFont="1" applyBorder="1" applyAlignment="1" applyProtection="1">
      <alignment horizontal="left" vertical="top"/>
      <protection locked="0"/>
    </xf>
    <xf numFmtId="0" fontId="25" fillId="0" borderId="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4" fontId="15" fillId="0" borderId="2" xfId="0" applyNumberFormat="1" applyFont="1" applyBorder="1" applyAlignment="1" applyProtection="1">
      <alignment vertical="top"/>
      <protection locked="0"/>
    </xf>
    <xf numFmtId="0" fontId="4" fillId="0" borderId="0" xfId="0" applyFont="1" applyAlignment="1" applyProtection="1">
      <alignment horizontal="right" vertical="top"/>
      <protection locked="0"/>
    </xf>
    <xf numFmtId="0" fontId="15" fillId="0" borderId="2" xfId="0" applyFont="1" applyBorder="1" applyAlignment="1" applyProtection="1">
      <alignment horizontal="center" vertical="top"/>
      <protection locked="0"/>
    </xf>
    <xf numFmtId="0" fontId="16" fillId="0" borderId="0" xfId="0" applyFont="1" applyAlignment="1">
      <alignment horizontal="center" vertical="top"/>
    </xf>
    <xf numFmtId="0" fontId="24" fillId="0" borderId="0" xfId="0" applyFont="1" applyAlignment="1" applyProtection="1">
      <alignment horizontal="center"/>
      <protection locked="0"/>
    </xf>
    <xf numFmtId="0" fontId="28" fillId="0" borderId="0" xfId="0" applyFont="1" applyAlignment="1">
      <alignment horizontal="left" vertical="center"/>
    </xf>
    <xf numFmtId="43" fontId="29" fillId="0" borderId="1" xfId="1" applyFont="1" applyBorder="1" applyAlignment="1">
      <alignment horizontal="center" vertical="center"/>
    </xf>
    <xf numFmtId="43" fontId="29" fillId="0" borderId="1" xfId="1" applyFont="1" applyBorder="1" applyAlignment="1">
      <alignment horizontal="center" vertical="center" wrapText="1"/>
    </xf>
    <xf numFmtId="0" fontId="30" fillId="0" borderId="9" xfId="0" applyFont="1" applyBorder="1" applyAlignment="1">
      <alignment horizontal="left"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30" fillId="0" borderId="9" xfId="0" applyFont="1" applyBorder="1" applyAlignment="1">
      <alignment horizontal="left" vertical="center"/>
    </xf>
    <xf numFmtId="43" fontId="29" fillId="0" borderId="16" xfId="1" applyFont="1" applyBorder="1" applyAlignment="1">
      <alignment horizontal="center" vertical="center"/>
    </xf>
    <xf numFmtId="43" fontId="31" fillId="0" borderId="16" xfId="1" applyFont="1" applyBorder="1" applyAlignment="1" applyProtection="1">
      <alignment horizontal="center" vertical="center"/>
      <protection locked="0"/>
    </xf>
    <xf numFmtId="0" fontId="29" fillId="2" borderId="16" xfId="0" applyFont="1" applyFill="1" applyBorder="1" applyAlignment="1">
      <alignment horizontal="center" vertical="center" wrapText="1"/>
    </xf>
    <xf numFmtId="0" fontId="32" fillId="0" borderId="17" xfId="0" applyFont="1" applyBorder="1" applyAlignment="1">
      <alignment horizontal="justify" vertical="center"/>
    </xf>
    <xf numFmtId="0" fontId="31" fillId="2" borderId="16" xfId="0" applyFont="1" applyFill="1" applyBorder="1" applyAlignment="1">
      <alignment horizontal="center" vertical="center" wrapText="1"/>
    </xf>
    <xf numFmtId="0" fontId="30" fillId="0" borderId="17" xfId="0" applyFont="1" applyBorder="1" applyAlignment="1">
      <alignment horizontal="justify" vertical="center"/>
    </xf>
    <xf numFmtId="0" fontId="31" fillId="0" borderId="16" xfId="0" applyFont="1" applyBorder="1" applyAlignment="1">
      <alignment horizontal="center" vertical="center"/>
    </xf>
    <xf numFmtId="0" fontId="31" fillId="0" borderId="16" xfId="0" applyFont="1" applyBorder="1" applyAlignment="1">
      <alignment horizontal="center" vertical="center" wrapText="1"/>
    </xf>
    <xf numFmtId="0" fontId="29" fillId="2" borderId="16" xfId="0" applyFont="1" applyFill="1" applyBorder="1" applyAlignment="1">
      <alignment horizontal="center" vertical="center"/>
    </xf>
    <xf numFmtId="43" fontId="31" fillId="0" borderId="16" xfId="1" applyFont="1" applyBorder="1" applyAlignment="1" applyProtection="1">
      <alignment horizontal="center" vertical="center" wrapText="1"/>
      <protection locked="0"/>
    </xf>
    <xf numFmtId="0" fontId="31" fillId="2" borderId="16" xfId="0" applyFont="1" applyFill="1" applyBorder="1" applyAlignment="1">
      <alignment horizontal="center" vertical="center"/>
    </xf>
    <xf numFmtId="43" fontId="29" fillId="0" borderId="16" xfId="1" applyFont="1" applyBorder="1" applyAlignment="1">
      <alignment horizontal="center" vertical="center" wrapText="1"/>
    </xf>
    <xf numFmtId="0" fontId="29" fillId="0" borderId="16" xfId="0" applyFont="1" applyBorder="1" applyAlignment="1">
      <alignment horizontal="justify" vertical="center"/>
    </xf>
    <xf numFmtId="0" fontId="29" fillId="0" borderId="16" xfId="0" applyFont="1" applyBorder="1" applyAlignment="1">
      <alignment horizontal="justify" vertical="center" wrapText="1"/>
    </xf>
    <xf numFmtId="0" fontId="30" fillId="0" borderId="17" xfId="0" applyFont="1" applyBorder="1" applyAlignment="1">
      <alignment horizontal="left" vertical="center" wrapText="1"/>
    </xf>
    <xf numFmtId="0" fontId="29" fillId="0" borderId="16" xfId="0" applyFont="1" applyBorder="1" applyAlignment="1">
      <alignment horizontal="center" vertical="center"/>
    </xf>
    <xf numFmtId="0" fontId="29" fillId="0" borderId="16" xfId="0" applyFont="1" applyBorder="1" applyAlignment="1">
      <alignment horizontal="center" vertical="center" wrapText="1"/>
    </xf>
    <xf numFmtId="0" fontId="29" fillId="0" borderId="17" xfId="0" applyFont="1" applyBorder="1" applyAlignment="1">
      <alignment horizontal="justify" vertical="center"/>
    </xf>
    <xf numFmtId="0" fontId="33" fillId="4"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4" xfId="0" applyFont="1" applyFill="1" applyBorder="1" applyAlignment="1">
      <alignment horizontal="center" vertical="center"/>
    </xf>
    <xf numFmtId="0" fontId="33" fillId="4" borderId="0" xfId="0" applyFont="1" applyFill="1" applyAlignment="1">
      <alignment horizontal="center" vertical="center"/>
    </xf>
    <xf numFmtId="0" fontId="33" fillId="4" borderId="5"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8" xfId="0" applyFont="1" applyFill="1" applyBorder="1" applyAlignment="1">
      <alignment horizontal="center" vertical="center"/>
    </xf>
    <xf numFmtId="0" fontId="34" fillId="0" borderId="0" xfId="0" applyFont="1" applyProtection="1">
      <protection locked="0"/>
    </xf>
    <xf numFmtId="4" fontId="34" fillId="0" borderId="0" xfId="0" applyNumberFormat="1" applyFont="1" applyAlignment="1" applyProtection="1">
      <alignment horizontal="right" vertical="top"/>
      <protection locked="0"/>
    </xf>
    <xf numFmtId="0" fontId="34" fillId="0" borderId="0" xfId="0" applyFont="1" applyAlignment="1" applyProtection="1">
      <alignment horizontal="justify" vertical="top"/>
      <protection locked="0"/>
    </xf>
    <xf numFmtId="4" fontId="34" fillId="0" borderId="1" xfId="0" applyNumberFormat="1" applyFont="1" applyBorder="1" applyAlignment="1" applyProtection="1">
      <alignment horizontal="right" vertical="top"/>
      <protection locked="0"/>
    </xf>
    <xf numFmtId="4" fontId="34" fillId="0" borderId="2" xfId="0" applyNumberFormat="1" applyFont="1" applyBorder="1" applyAlignment="1" applyProtection="1">
      <alignment horizontal="right" vertical="top"/>
      <protection locked="0"/>
    </xf>
    <xf numFmtId="0" fontId="34" fillId="0" borderId="3" xfId="0" applyFont="1" applyBorder="1" applyAlignment="1" applyProtection="1">
      <alignment horizontal="justify" vertical="top"/>
      <protection locked="0"/>
    </xf>
    <xf numFmtId="4" fontId="34" fillId="0" borderId="4" xfId="0" applyNumberFormat="1" applyFont="1" applyBorder="1" applyAlignment="1" applyProtection="1">
      <alignment horizontal="right" vertical="top"/>
      <protection locked="0"/>
    </xf>
    <xf numFmtId="0" fontId="34" fillId="0" borderId="5" xfId="0" applyFont="1" applyBorder="1" applyAlignment="1" applyProtection="1">
      <alignment horizontal="justify" vertical="top"/>
      <protection locked="0"/>
    </xf>
    <xf numFmtId="4" fontId="11" fillId="0" borderId="4" xfId="0" applyNumberFormat="1" applyFont="1" applyBorder="1" applyAlignment="1">
      <alignment horizontal="right" vertical="top"/>
    </xf>
    <xf numFmtId="4" fontId="11" fillId="0" borderId="0" xfId="0" applyNumberFormat="1" applyFont="1" applyAlignment="1">
      <alignment horizontal="right" vertical="top"/>
    </xf>
    <xf numFmtId="0" fontId="8" fillId="0" borderId="5" xfId="0" applyFont="1" applyBorder="1" applyAlignment="1" applyProtection="1">
      <alignment horizontal="justify" vertical="top"/>
      <protection locked="0"/>
    </xf>
    <xf numFmtId="4" fontId="11" fillId="0" borderId="4" xfId="0" applyNumberFormat="1" applyFont="1" applyBorder="1" applyAlignment="1" applyProtection="1">
      <alignment horizontal="right" vertical="top"/>
      <protection locked="0"/>
    </xf>
    <xf numFmtId="4" fontId="11" fillId="0" borderId="0" xfId="0" applyNumberFormat="1" applyFont="1" applyAlignment="1" applyProtection="1">
      <alignment horizontal="right" vertical="top"/>
      <protection locked="0"/>
    </xf>
    <xf numFmtId="4" fontId="6" fillId="0" borderId="4" xfId="0" applyNumberFormat="1" applyFont="1" applyBorder="1" applyAlignment="1" applyProtection="1">
      <alignment horizontal="right"/>
      <protection locked="0"/>
    </xf>
    <xf numFmtId="4" fontId="6" fillId="0" borderId="0" xfId="0" applyNumberFormat="1" applyFont="1" applyAlignment="1" applyProtection="1">
      <alignment horizontal="right"/>
      <protection locked="0"/>
    </xf>
    <xf numFmtId="4" fontId="7" fillId="0" borderId="4" xfId="0" applyNumberFormat="1" applyFont="1" applyBorder="1" applyAlignment="1">
      <alignment horizontal="right" vertical="top"/>
    </xf>
    <xf numFmtId="4" fontId="7" fillId="0" borderId="0" xfId="0" applyNumberFormat="1" applyFont="1" applyAlignment="1">
      <alignment horizontal="right" vertical="top"/>
    </xf>
    <xf numFmtId="0" fontId="4" fillId="0" borderId="5" xfId="0" applyFont="1" applyBorder="1" applyAlignment="1" applyProtection="1">
      <alignment horizontal="justify" vertical="top"/>
      <protection locked="0"/>
    </xf>
    <xf numFmtId="0" fontId="6" fillId="0" borderId="5" xfId="0" applyFont="1" applyBorder="1" applyAlignment="1" applyProtection="1">
      <alignment horizontal="justify" vertical="top"/>
      <protection locked="0"/>
    </xf>
    <xf numFmtId="0" fontId="10" fillId="0" borderId="5" xfId="0" applyFont="1" applyBorder="1" applyAlignment="1" applyProtection="1">
      <alignment horizontal="justify" vertical="top"/>
      <protection locked="0"/>
    </xf>
    <xf numFmtId="0" fontId="35" fillId="0" borderId="0" xfId="0" applyFont="1" applyAlignment="1" applyProtection="1">
      <alignment horizontal="left"/>
      <protection locked="0"/>
    </xf>
    <xf numFmtId="0" fontId="14" fillId="5" borderId="19" xfId="0" applyFont="1" applyFill="1" applyBorder="1" applyAlignment="1" applyProtection="1">
      <alignment horizontal="center" vertical="center"/>
      <protection locked="0"/>
    </xf>
    <xf numFmtId="0" fontId="14" fillId="5" borderId="7" xfId="0" applyFont="1" applyFill="1" applyBorder="1" applyAlignment="1" applyProtection="1">
      <alignment horizontal="center" vertical="center"/>
      <protection locked="0"/>
    </xf>
    <xf numFmtId="0" fontId="25" fillId="5" borderId="20" xfId="0" applyFont="1" applyFill="1" applyBorder="1" applyAlignment="1" applyProtection="1">
      <alignment horizontal="justify" vertical="center"/>
      <protection locked="0"/>
    </xf>
    <xf numFmtId="0" fontId="15" fillId="0" borderId="0" xfId="0" applyFont="1" applyAlignment="1" applyProtection="1">
      <alignment vertical="top"/>
      <protection locked="0"/>
    </xf>
    <xf numFmtId="0" fontId="15" fillId="0" borderId="0" xfId="0" applyFont="1" applyAlignment="1" applyProtection="1">
      <alignment horizontal="center" vertical="top"/>
      <protection locked="0"/>
    </xf>
    <xf numFmtId="0" fontId="4" fillId="0" borderId="0" xfId="0" applyFont="1" applyAlignment="1">
      <alignment horizontal="center" vertical="top"/>
    </xf>
    <xf numFmtId="0" fontId="18" fillId="0" borderId="0" xfId="0" applyFont="1" applyProtection="1">
      <protection locked="0"/>
    </xf>
    <xf numFmtId="0" fontId="35" fillId="0" borderId="0" xfId="0" applyFont="1" applyAlignment="1">
      <alignment horizontal="left"/>
    </xf>
    <xf numFmtId="4" fontId="19" fillId="0" borderId="0" xfId="0" applyNumberFormat="1" applyFont="1" applyAlignment="1">
      <alignment vertical="top" wrapText="1"/>
    </xf>
    <xf numFmtId="0" fontId="19" fillId="0" borderId="0" xfId="0" applyFont="1" applyAlignment="1" applyProtection="1">
      <alignment vertical="top" wrapText="1"/>
      <protection locked="0"/>
    </xf>
    <xf numFmtId="0" fontId="19" fillId="0" borderId="0" xfId="0" applyFont="1" applyAlignment="1" applyProtection="1">
      <alignment vertical="top"/>
      <protection locked="0"/>
    </xf>
    <xf numFmtId="0" fontId="36" fillId="0" borderId="0" xfId="0" applyFont="1" applyAlignment="1">
      <alignment horizontal="left"/>
    </xf>
    <xf numFmtId="4" fontId="18" fillId="0" borderId="0" xfId="0" applyNumberFormat="1" applyFont="1" applyProtection="1">
      <protection locked="0"/>
    </xf>
    <xf numFmtId="4" fontId="19" fillId="0" borderId="1" xfId="0" applyNumberFormat="1" applyFont="1" applyBorder="1" applyAlignment="1">
      <alignment vertical="top" wrapText="1"/>
    </xf>
    <xf numFmtId="4" fontId="19" fillId="0" borderId="2" xfId="0" applyNumberFormat="1" applyFont="1" applyBorder="1" applyAlignment="1">
      <alignment vertical="top" wrapText="1"/>
    </xf>
    <xf numFmtId="0" fontId="19" fillId="0" borderId="2" xfId="0" applyFont="1" applyBorder="1" applyAlignment="1" applyProtection="1">
      <alignment vertical="top" wrapText="1"/>
      <protection locked="0"/>
    </xf>
    <xf numFmtId="0" fontId="19" fillId="0" borderId="3" xfId="0" applyFont="1" applyBorder="1" applyAlignment="1" applyProtection="1">
      <alignment vertical="top"/>
      <protection locked="0"/>
    </xf>
    <xf numFmtId="4" fontId="18" fillId="0" borderId="4" xfId="0" applyNumberFormat="1" applyFont="1" applyBorder="1" applyProtection="1">
      <protection locked="0"/>
    </xf>
    <xf numFmtId="0" fontId="19" fillId="0" borderId="5" xfId="0" applyFont="1" applyBorder="1" applyAlignment="1" applyProtection="1">
      <alignment vertical="top"/>
      <protection locked="0"/>
    </xf>
    <xf numFmtId="4" fontId="18" fillId="0" borderId="4" xfId="0" applyNumberFormat="1" applyFont="1" applyBorder="1" applyAlignment="1" applyProtection="1">
      <alignment vertical="top"/>
      <protection locked="0"/>
    </xf>
    <xf numFmtId="4" fontId="18" fillId="0" borderId="0" xfId="0" applyNumberFormat="1" applyFont="1" applyAlignment="1" applyProtection="1">
      <alignment vertical="top"/>
      <protection locked="0"/>
    </xf>
    <xf numFmtId="0" fontId="37" fillId="0" borderId="0" xfId="0" applyFont="1" applyAlignment="1" applyProtection="1">
      <alignment vertical="top"/>
      <protection locked="0"/>
    </xf>
    <xf numFmtId="0" fontId="37" fillId="0" borderId="5" xfId="0" applyFont="1" applyBorder="1" applyAlignment="1" applyProtection="1">
      <alignment vertical="top"/>
      <protection locked="0"/>
    </xf>
    <xf numFmtId="4" fontId="19" fillId="0" borderId="4" xfId="0" applyNumberFormat="1" applyFont="1" applyBorder="1" applyAlignment="1">
      <alignment vertical="top" wrapText="1"/>
    </xf>
    <xf numFmtId="0" fontId="18" fillId="0" borderId="0" xfId="0" applyFont="1" applyAlignment="1" applyProtection="1">
      <alignment vertical="top"/>
      <protection locked="0"/>
    </xf>
    <xf numFmtId="0" fontId="18" fillId="0" borderId="5" xfId="0" applyFont="1" applyBorder="1" applyAlignment="1" applyProtection="1">
      <alignment vertical="top"/>
      <protection locked="0"/>
    </xf>
    <xf numFmtId="4" fontId="19" fillId="0" borderId="4" xfId="0" applyNumberFormat="1" applyFont="1" applyBorder="1" applyAlignment="1">
      <alignment vertical="top"/>
    </xf>
    <xf numFmtId="4" fontId="19" fillId="0" borderId="0" xfId="0" applyNumberFormat="1" applyFont="1" applyAlignment="1">
      <alignment vertical="top"/>
    </xf>
    <xf numFmtId="0" fontId="18" fillId="0" borderId="0" xfId="0" applyFont="1" applyAlignment="1" applyProtection="1">
      <alignment horizontal="left" vertical="top" indent="2"/>
      <protection locked="0"/>
    </xf>
    <xf numFmtId="0" fontId="18" fillId="0" borderId="5" xfId="0" applyFont="1" applyBorder="1" applyAlignment="1" applyProtection="1">
      <alignment horizontal="justify" vertical="top"/>
      <protection locked="0"/>
    </xf>
    <xf numFmtId="4" fontId="17" fillId="0" borderId="0" xfId="0" applyNumberFormat="1" applyFont="1" applyAlignment="1">
      <alignment vertical="top"/>
    </xf>
    <xf numFmtId="0" fontId="17" fillId="0" borderId="0" xfId="0" applyFont="1" applyAlignment="1" applyProtection="1">
      <alignment vertical="top"/>
      <protection locked="0"/>
    </xf>
    <xf numFmtId="4" fontId="17" fillId="0" borderId="4" xfId="0" applyNumberFormat="1" applyFont="1" applyBorder="1" applyAlignment="1" applyProtection="1">
      <alignment vertical="top"/>
      <protection locked="0"/>
    </xf>
    <xf numFmtId="4" fontId="17" fillId="0" borderId="0" xfId="0" applyNumberFormat="1" applyFont="1" applyAlignment="1" applyProtection="1">
      <alignment vertical="top"/>
      <protection locked="0"/>
    </xf>
    <xf numFmtId="0" fontId="17" fillId="0" borderId="5" xfId="0" applyFont="1" applyBorder="1" applyAlignment="1" applyProtection="1">
      <alignment vertical="top"/>
      <protection locked="0"/>
    </xf>
    <xf numFmtId="4" fontId="17" fillId="0" borderId="4" xfId="0" applyNumberFormat="1" applyFont="1" applyBorder="1" applyAlignment="1">
      <alignment vertical="top"/>
    </xf>
    <xf numFmtId="4" fontId="18" fillId="0" borderId="4" xfId="0" applyNumberFormat="1" applyFont="1" applyBorder="1" applyAlignment="1">
      <alignment vertical="top"/>
    </xf>
    <xf numFmtId="4" fontId="18" fillId="0" borderId="0" xfId="0" applyNumberFormat="1" applyFont="1" applyAlignment="1">
      <alignment vertical="top"/>
    </xf>
    <xf numFmtId="0" fontId="18" fillId="0" borderId="0" xfId="0" applyFont="1" applyAlignment="1" applyProtection="1">
      <alignment horizontal="left" vertical="top" wrapText="1" indent="2"/>
      <protection locked="0"/>
    </xf>
    <xf numFmtId="0" fontId="18" fillId="3" borderId="0" xfId="0" applyFont="1" applyFill="1" applyProtection="1">
      <protection locked="0"/>
    </xf>
    <xf numFmtId="4" fontId="18" fillId="3" borderId="4" xfId="0" applyNumberFormat="1" applyFont="1" applyFill="1" applyBorder="1" applyProtection="1">
      <protection locked="0"/>
    </xf>
    <xf numFmtId="4" fontId="18" fillId="3" borderId="0" xfId="0" applyNumberFormat="1" applyFont="1" applyFill="1" applyProtection="1">
      <protection locked="0"/>
    </xf>
    <xf numFmtId="0" fontId="18" fillId="3" borderId="0" xfId="0" applyFont="1" applyFill="1" applyAlignment="1" applyProtection="1">
      <alignment horizontal="left" vertical="top" wrapText="1" indent="2"/>
      <protection locked="0"/>
    </xf>
    <xf numFmtId="0" fontId="18" fillId="3" borderId="5" xfId="0" applyFont="1" applyFill="1" applyBorder="1" applyAlignment="1" applyProtection="1">
      <alignment horizontal="justify" vertical="top"/>
      <protection locked="0"/>
    </xf>
    <xf numFmtId="0" fontId="38" fillId="0" borderId="0" xfId="0" applyFont="1" applyProtection="1">
      <protection locked="0"/>
    </xf>
    <xf numFmtId="0" fontId="38" fillId="0" borderId="5" xfId="0" applyFont="1" applyBorder="1" applyAlignment="1" applyProtection="1">
      <alignment horizontal="justify" vertical="top"/>
      <protection locked="0"/>
    </xf>
    <xf numFmtId="0" fontId="18" fillId="0" borderId="4" xfId="0" applyFont="1" applyBorder="1" applyProtection="1">
      <protection locked="0"/>
    </xf>
    <xf numFmtId="0" fontId="17" fillId="0" borderId="0" xfId="0" applyFont="1" applyAlignment="1" applyProtection="1">
      <alignment horizontal="justify" vertical="top"/>
      <protection locked="0"/>
    </xf>
    <xf numFmtId="0" fontId="17" fillId="0" borderId="5" xfId="0" applyFont="1" applyBorder="1" applyAlignment="1" applyProtection="1">
      <alignment horizontal="justify" vertical="top"/>
      <protection locked="0"/>
    </xf>
    <xf numFmtId="0" fontId="39" fillId="0" borderId="19"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4" fillId="0" borderId="0" xfId="0" applyFont="1" applyAlignment="1" applyProtection="1">
      <alignment vertical="top"/>
      <protection locked="0"/>
    </xf>
    <xf numFmtId="0" fontId="3" fillId="0" borderId="0" xfId="0" applyFont="1" applyAlignment="1" applyProtection="1">
      <alignment vertical="center"/>
      <protection locked="0"/>
    </xf>
    <xf numFmtId="4" fontId="13" fillId="0" borderId="0" xfId="0" applyNumberFormat="1" applyFont="1" applyAlignment="1" applyProtection="1">
      <alignment horizontal="right" vertical="center"/>
      <protection locked="0"/>
    </xf>
    <xf numFmtId="0" fontId="9" fillId="0" borderId="0" xfId="0" applyFont="1" applyAlignment="1" applyProtection="1">
      <alignment horizontal="justify" vertical="center"/>
      <protection locked="0"/>
    </xf>
    <xf numFmtId="0" fontId="18" fillId="0" borderId="0" xfId="0" applyFont="1" applyAlignment="1" applyProtection="1">
      <alignment vertical="center"/>
      <protection locked="0"/>
    </xf>
    <xf numFmtId="4" fontId="13" fillId="0" borderId="21" xfId="0" applyNumberFormat="1" applyFont="1" applyBorder="1" applyAlignment="1" applyProtection="1">
      <alignment horizontal="right" vertical="center"/>
      <protection locked="0"/>
    </xf>
    <xf numFmtId="4" fontId="13" fillId="0" borderId="22" xfId="0" applyNumberFormat="1" applyFont="1" applyBorder="1" applyAlignment="1" applyProtection="1">
      <alignment horizontal="right" vertical="center"/>
      <protection locked="0"/>
    </xf>
    <xf numFmtId="0" fontId="9" fillId="0" borderId="23" xfId="0" applyFont="1" applyBorder="1" applyAlignment="1" applyProtection="1">
      <alignment horizontal="justify" vertical="center"/>
      <protection locked="0"/>
    </xf>
    <xf numFmtId="0" fontId="9" fillId="0" borderId="3" xfId="0" applyFont="1" applyBorder="1" applyAlignment="1" applyProtection="1">
      <alignment horizontal="justify" vertical="center"/>
      <protection locked="0"/>
    </xf>
    <xf numFmtId="4" fontId="13" fillId="0" borderId="24" xfId="0" applyNumberFormat="1" applyFont="1" applyBorder="1" applyAlignment="1">
      <alignment horizontal="right" vertical="center"/>
    </xf>
    <xf numFmtId="4" fontId="13" fillId="0" borderId="25" xfId="0" applyNumberFormat="1" applyFont="1" applyBorder="1" applyAlignment="1">
      <alignment horizontal="right" vertical="center"/>
    </xf>
    <xf numFmtId="4" fontId="13" fillId="0" borderId="25" xfId="0" applyNumberFormat="1" applyFont="1" applyBorder="1" applyAlignment="1" applyProtection="1">
      <alignment horizontal="right" vertical="center"/>
      <protection locked="0"/>
    </xf>
    <xf numFmtId="0" fontId="13" fillId="0" borderId="26" xfId="0" applyFont="1" applyBorder="1" applyAlignment="1" applyProtection="1">
      <alignment horizontal="left" vertical="center" wrapText="1" indent="2"/>
      <protection locked="0"/>
    </xf>
    <xf numFmtId="0" fontId="9" fillId="0" borderId="5" xfId="0" applyFont="1" applyBorder="1" applyAlignment="1" applyProtection="1">
      <alignment horizontal="justify" vertical="center"/>
      <protection locked="0"/>
    </xf>
    <xf numFmtId="4" fontId="3" fillId="0" borderId="0" xfId="0" applyNumberFormat="1" applyFont="1" applyAlignment="1" applyProtection="1">
      <alignment vertical="center"/>
      <protection locked="0"/>
    </xf>
    <xf numFmtId="4" fontId="40" fillId="0" borderId="24" xfId="0" applyNumberFormat="1" applyFont="1" applyBorder="1" applyAlignment="1">
      <alignment horizontal="right" vertical="center"/>
    </xf>
    <xf numFmtId="4" fontId="40" fillId="0" borderId="25" xfId="0" applyNumberFormat="1" applyFont="1" applyBorder="1" applyAlignment="1">
      <alignment horizontal="right" vertical="center"/>
    </xf>
    <xf numFmtId="4" fontId="41" fillId="0" borderId="25" xfId="0" applyNumberFormat="1" applyFont="1" applyBorder="1" applyAlignment="1">
      <alignment horizontal="right" vertical="center"/>
    </xf>
    <xf numFmtId="0" fontId="42" fillId="0" borderId="26" xfId="0" applyFont="1" applyBorder="1" applyAlignment="1" applyProtection="1">
      <alignment horizontal="justify" vertical="center"/>
      <protection locked="0"/>
    </xf>
    <xf numFmtId="0" fontId="25" fillId="0" borderId="5" xfId="0" applyFont="1" applyBorder="1" applyAlignment="1" applyProtection="1">
      <alignment horizontal="justify" vertical="center"/>
      <protection locked="0"/>
    </xf>
    <xf numFmtId="4" fontId="13" fillId="0" borderId="24" xfId="0" applyNumberFormat="1" applyFont="1" applyBorder="1" applyAlignment="1" applyProtection="1">
      <alignment horizontal="right" vertical="center"/>
      <protection locked="0"/>
    </xf>
    <xf numFmtId="4" fontId="41" fillId="0" borderId="24" xfId="0" applyNumberFormat="1" applyFont="1" applyBorder="1" applyAlignment="1">
      <alignment horizontal="right" vertical="center"/>
    </xf>
    <xf numFmtId="0" fontId="25" fillId="0" borderId="26" xfId="0" applyFont="1" applyBorder="1" applyAlignment="1" applyProtection="1">
      <alignment vertical="center"/>
      <protection locked="0"/>
    </xf>
    <xf numFmtId="0" fontId="25" fillId="0" borderId="5" xfId="0" applyFont="1" applyBorder="1" applyAlignment="1" applyProtection="1">
      <alignment vertical="center"/>
      <protection locked="0"/>
    </xf>
    <xf numFmtId="4" fontId="9" fillId="0" borderId="24" xfId="0" applyNumberFormat="1" applyFont="1" applyBorder="1" applyAlignment="1" applyProtection="1">
      <alignment horizontal="justify" vertical="center"/>
      <protection locked="0"/>
    </xf>
    <xf numFmtId="4" fontId="9" fillId="0" borderId="25" xfId="0" applyNumberFormat="1" applyFont="1" applyBorder="1" applyAlignment="1" applyProtection="1">
      <alignment horizontal="justify" vertical="center"/>
      <protection locked="0"/>
    </xf>
    <xf numFmtId="0" fontId="25" fillId="0" borderId="27" xfId="0" applyFont="1" applyBorder="1" applyAlignment="1" applyProtection="1">
      <alignment vertical="center"/>
      <protection locked="0"/>
    </xf>
    <xf numFmtId="0" fontId="25" fillId="0" borderId="18" xfId="0" applyFont="1" applyBorder="1" applyAlignment="1" applyProtection="1">
      <alignment vertical="center"/>
      <protection locked="0"/>
    </xf>
    <xf numFmtId="0" fontId="3" fillId="0" borderId="0" xfId="0" applyFont="1" applyAlignment="1" applyProtection="1">
      <alignment vertical="center" wrapText="1"/>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15" fillId="0" borderId="2" xfId="0" applyFont="1" applyBorder="1" applyAlignment="1" applyProtection="1">
      <alignment vertical="center"/>
      <protection locked="0"/>
    </xf>
    <xf numFmtId="0" fontId="15" fillId="0" borderId="2"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4" fillId="0" borderId="0" xfId="0" applyFont="1" applyAlignment="1">
      <alignment horizontal="center" vertical="center"/>
    </xf>
    <xf numFmtId="0" fontId="16" fillId="0" borderId="0" xfId="0" applyFont="1" applyAlignment="1">
      <alignment horizontal="center" vertical="center"/>
    </xf>
    <xf numFmtId="0" fontId="43"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7" fillId="0" borderId="0" xfId="0" applyFont="1" applyAlignment="1" applyProtection="1">
      <alignment horizontal="justify" vertical="top" wrapText="1"/>
      <protection locked="0"/>
    </xf>
    <xf numFmtId="4" fontId="3" fillId="0" borderId="0" xfId="0" applyNumberFormat="1" applyFont="1" applyProtection="1">
      <protection locked="0"/>
    </xf>
    <xf numFmtId="0" fontId="7" fillId="0" borderId="1" xfId="0" applyFont="1" applyBorder="1" applyAlignment="1" applyProtection="1">
      <alignment horizontal="justify" vertical="top" wrapText="1"/>
      <protection locked="0"/>
    </xf>
    <xf numFmtId="0" fontId="7" fillId="0" borderId="22" xfId="0" applyFont="1" applyBorder="1" applyAlignment="1" applyProtection="1">
      <alignment horizontal="justify" vertical="top" wrapText="1"/>
      <protection locked="0"/>
    </xf>
    <xf numFmtId="0" fontId="8" fillId="0" borderId="2" xfId="0" applyFont="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3" fillId="0" borderId="0" xfId="0" applyFont="1"/>
    <xf numFmtId="4" fontId="7" fillId="0" borderId="4" xfId="0" applyNumberFormat="1" applyFont="1" applyBorder="1" applyAlignment="1">
      <alignment horizontal="right" vertical="top" wrapText="1"/>
    </xf>
    <xf numFmtId="4" fontId="7" fillId="0" borderId="25" xfId="0" applyNumberFormat="1" applyFont="1" applyBorder="1" applyAlignment="1">
      <alignment horizontal="right" vertical="top" wrapText="1"/>
    </xf>
    <xf numFmtId="4" fontId="7" fillId="0" borderId="25" xfId="0" applyNumberFormat="1" applyFont="1" applyBorder="1" applyAlignment="1" applyProtection="1">
      <alignment horizontal="right" vertical="top" wrapText="1"/>
      <protection locked="0"/>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6" fillId="0" borderId="4" xfId="0" applyNumberFormat="1" applyFont="1" applyBorder="1" applyAlignment="1" applyProtection="1">
      <alignment horizontal="right" vertical="top" wrapText="1"/>
      <protection locked="0"/>
    </xf>
    <xf numFmtId="4" fontId="6" fillId="0" borderId="25" xfId="0" applyNumberFormat="1" applyFont="1" applyBorder="1" applyAlignment="1" applyProtection="1">
      <alignment horizontal="right" vertical="top"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10" fillId="0" borderId="0" xfId="0" applyFont="1" applyAlignment="1" applyProtection="1">
      <alignment horizontal="justify" vertical="top" wrapText="1"/>
      <protection locked="0"/>
    </xf>
    <xf numFmtId="0" fontId="10" fillId="0" borderId="5" xfId="0" applyFont="1" applyBorder="1" applyAlignment="1" applyProtection="1">
      <alignment horizontal="justify" vertical="top" wrapText="1"/>
      <protection locked="0"/>
    </xf>
    <xf numFmtId="4" fontId="11" fillId="0" borderId="4" xfId="0" applyNumberFormat="1" applyFont="1" applyBorder="1" applyAlignment="1" applyProtection="1">
      <alignment horizontal="right" vertical="top" wrapText="1"/>
      <protection locked="0"/>
    </xf>
    <xf numFmtId="4" fontId="11" fillId="0" borderId="25" xfId="0" applyNumberFormat="1" applyFont="1" applyBorder="1" applyAlignment="1" applyProtection="1">
      <alignment horizontal="right" vertical="top" wrapText="1"/>
      <protection locked="0"/>
    </xf>
    <xf numFmtId="4" fontId="11" fillId="0" borderId="4" xfId="0" applyNumberFormat="1" applyFont="1" applyBorder="1" applyAlignment="1">
      <alignment horizontal="right" vertical="top" wrapText="1"/>
    </xf>
    <xf numFmtId="4" fontId="11" fillId="0" borderId="25" xfId="0" applyNumberFormat="1" applyFont="1" applyBorder="1" applyAlignment="1">
      <alignment horizontal="right" vertical="top" wrapText="1"/>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7" fillId="0" borderId="4" xfId="0" applyNumberFormat="1" applyFont="1" applyBorder="1" applyAlignment="1" applyProtection="1">
      <alignment horizontal="right" vertical="top" wrapText="1"/>
      <protection locked="0"/>
    </xf>
    <xf numFmtId="0" fontId="4" fillId="0" borderId="0" xfId="0" applyFont="1" applyAlignment="1" applyProtection="1">
      <alignment horizontal="left" vertical="top" wrapText="1" indent="5"/>
      <protection locked="0"/>
    </xf>
    <xf numFmtId="0" fontId="4" fillId="0" borderId="5" xfId="0" applyFont="1" applyBorder="1" applyAlignment="1" applyProtection="1">
      <alignment horizontal="left" vertical="top" wrapText="1" indent="5"/>
      <protection locked="0"/>
    </xf>
    <xf numFmtId="4" fontId="12" fillId="0" borderId="4" xfId="0" applyNumberFormat="1" applyFont="1" applyBorder="1" applyAlignment="1" applyProtection="1">
      <alignment horizontal="right" vertical="top" wrapText="1"/>
      <protection locked="0"/>
    </xf>
    <xf numFmtId="4" fontId="12" fillId="0" borderId="25" xfId="0" applyNumberFormat="1" applyFont="1" applyBorder="1" applyAlignment="1" applyProtection="1">
      <alignment horizontal="right" vertical="top" wrapText="1"/>
      <protection locked="0"/>
    </xf>
    <xf numFmtId="0" fontId="8" fillId="0" borderId="0" xfId="0" applyFont="1" applyAlignment="1" applyProtection="1">
      <alignment horizontal="justify" vertical="top" wrapText="1"/>
      <protection locked="0"/>
    </xf>
    <xf numFmtId="0" fontId="8" fillId="0" borderId="5" xfId="0" applyFont="1" applyBorder="1" applyAlignment="1" applyProtection="1">
      <alignment horizontal="justify" vertical="top" wrapText="1"/>
      <protection locked="0"/>
    </xf>
    <xf numFmtId="4" fontId="11" fillId="0" borderId="11" xfId="0" applyNumberFormat="1" applyFont="1" applyBorder="1" applyAlignment="1" applyProtection="1">
      <alignment horizontal="center" vertical="top" wrapText="1"/>
      <protection locked="0"/>
    </xf>
    <xf numFmtId="4" fontId="11" fillId="0" borderId="31" xfId="0" applyNumberFormat="1" applyFont="1" applyBorder="1" applyAlignment="1" applyProtection="1">
      <alignment vertical="top" wrapText="1"/>
      <protection locked="0"/>
    </xf>
    <xf numFmtId="4" fontId="11" fillId="0" borderId="31" xfId="0" applyNumberFormat="1" applyFont="1" applyBorder="1" applyAlignment="1" applyProtection="1">
      <alignment horizontal="center" vertical="top" wrapText="1"/>
      <protection locked="0"/>
    </xf>
    <xf numFmtId="0" fontId="16" fillId="0" borderId="12"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11" fillId="0" borderId="32"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43" fontId="44" fillId="0" borderId="1" xfId="0" applyNumberFormat="1" applyFont="1" applyBorder="1" applyAlignment="1">
      <alignment horizontal="right" vertical="center" wrapText="1"/>
    </xf>
    <xf numFmtId="0" fontId="45" fillId="0" borderId="9" xfId="0" applyFont="1" applyBorder="1" applyAlignment="1">
      <alignment horizontal="justify" vertical="center" wrapText="1"/>
    </xf>
    <xf numFmtId="43" fontId="44" fillId="0" borderId="4" xfId="0" applyNumberFormat="1" applyFont="1" applyBorder="1" applyAlignment="1">
      <alignment horizontal="right" vertical="center" wrapText="1"/>
    </xf>
    <xf numFmtId="0" fontId="45" fillId="0" borderId="10" xfId="0" applyFont="1" applyBorder="1" applyAlignment="1">
      <alignment horizontal="justify" vertical="center" wrapText="1"/>
    </xf>
    <xf numFmtId="0" fontId="45" fillId="0" borderId="4" xfId="0" applyFont="1" applyBorder="1" applyAlignment="1">
      <alignment horizontal="justify" vertical="center" wrapText="1"/>
    </xf>
    <xf numFmtId="0" fontId="46" fillId="0" borderId="10" xfId="0" applyFont="1" applyBorder="1" applyAlignment="1">
      <alignment horizontal="left" vertical="center" wrapText="1"/>
    </xf>
    <xf numFmtId="0" fontId="47" fillId="6" borderId="1" xfId="0" applyFont="1" applyFill="1" applyBorder="1" applyAlignment="1">
      <alignment vertical="center" wrapText="1"/>
    </xf>
    <xf numFmtId="0" fontId="46" fillId="6" borderId="9"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46" fillId="6" borderId="9" xfId="0" applyFont="1" applyFill="1" applyBorder="1" applyAlignment="1">
      <alignment horizontal="center" vertical="center"/>
    </xf>
    <xf numFmtId="0" fontId="46" fillId="6" borderId="4"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0" xfId="0" applyFont="1" applyFill="1" applyBorder="1" applyAlignment="1">
      <alignment horizontal="center" vertical="center"/>
    </xf>
    <xf numFmtId="0" fontId="46" fillId="6" borderId="11" xfId="0"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13" xfId="0" applyFont="1" applyFill="1" applyBorder="1" applyAlignment="1">
      <alignment horizontal="center" vertical="center"/>
    </xf>
    <xf numFmtId="0" fontId="48" fillId="0" borderId="0" xfId="0" applyFont="1" applyAlignment="1">
      <alignment horizontal="center" vertical="justify"/>
    </xf>
    <xf numFmtId="0" fontId="29" fillId="0" borderId="0" xfId="0" applyFont="1" applyAlignment="1">
      <alignment horizontal="center" vertical="center"/>
    </xf>
    <xf numFmtId="0" fontId="49" fillId="0" borderId="1" xfId="0" applyFont="1" applyBorder="1" applyAlignment="1">
      <alignment horizontal="right" vertical="center" wrapText="1"/>
    </xf>
    <xf numFmtId="0" fontId="49" fillId="0" borderId="1" xfId="0" applyFont="1" applyBorder="1" applyAlignment="1">
      <alignment horizontal="justify" vertical="center" wrapText="1"/>
    </xf>
    <xf numFmtId="0" fontId="49" fillId="0" borderId="3" xfId="0" applyFont="1" applyBorder="1" applyAlignment="1">
      <alignment horizontal="justify" vertical="center" wrapText="1"/>
    </xf>
    <xf numFmtId="43" fontId="44" fillId="0" borderId="4" xfId="0" applyNumberFormat="1" applyFont="1" applyBorder="1" applyAlignment="1" applyProtection="1">
      <alignment horizontal="right" vertical="center" wrapText="1"/>
      <protection locked="0"/>
    </xf>
    <xf numFmtId="43" fontId="50" fillId="0" borderId="4" xfId="0" applyNumberFormat="1" applyFont="1" applyBorder="1" applyAlignment="1">
      <alignment horizontal="right" vertical="center" wrapText="1"/>
    </xf>
    <xf numFmtId="0" fontId="44" fillId="0" borderId="4" xfId="0" applyFont="1" applyBorder="1" applyAlignment="1">
      <alignment horizontal="justify" vertical="center" wrapText="1"/>
    </xf>
    <xf numFmtId="0" fontId="44" fillId="0" borderId="5" xfId="0" applyFont="1" applyBorder="1" applyAlignment="1">
      <alignment horizontal="justify" vertical="center" wrapText="1"/>
    </xf>
    <xf numFmtId="0" fontId="50" fillId="0" borderId="4" xfId="0" applyFont="1" applyBorder="1" applyAlignment="1">
      <alignment horizontal="justify" vertical="center" wrapText="1"/>
    </xf>
    <xf numFmtId="0" fontId="50" fillId="0" borderId="5" xfId="0" applyFont="1" applyBorder="1" applyAlignment="1">
      <alignment horizontal="justify" vertical="center" wrapText="1"/>
    </xf>
    <xf numFmtId="43" fontId="50" fillId="6" borderId="4" xfId="0" applyNumberFormat="1" applyFont="1" applyFill="1" applyBorder="1" applyAlignment="1">
      <alignment horizontal="right" vertical="center" wrapText="1"/>
    </xf>
    <xf numFmtId="43" fontId="50" fillId="0" borderId="4" xfId="0" applyNumberFormat="1" applyFont="1" applyBorder="1" applyAlignment="1" applyProtection="1">
      <alignment horizontal="right" vertical="center" wrapText="1"/>
      <protection locked="0"/>
    </xf>
    <xf numFmtId="0" fontId="44" fillId="0" borderId="4" xfId="0" applyFont="1" applyBorder="1" applyAlignment="1">
      <alignment horizontal="justify" vertical="center" wrapText="1"/>
    </xf>
    <xf numFmtId="0" fontId="44" fillId="0" borderId="5" xfId="0" applyFont="1" applyBorder="1" applyAlignment="1">
      <alignment horizontal="justify" vertical="center" wrapText="1"/>
    </xf>
    <xf numFmtId="0" fontId="50" fillId="0" borderId="5" xfId="0" applyFont="1" applyBorder="1" applyAlignment="1">
      <alignment horizontal="justify" vertical="center" wrapText="1"/>
    </xf>
    <xf numFmtId="0" fontId="50" fillId="0" borderId="4" xfId="0" applyFont="1" applyBorder="1" applyAlignment="1">
      <alignment horizontal="justify" vertical="center" wrapText="1"/>
    </xf>
    <xf numFmtId="0" fontId="50" fillId="0" borderId="11" xfId="0" applyFont="1" applyBorder="1" applyAlignment="1">
      <alignment horizontal="justify" vertical="center" wrapText="1"/>
    </xf>
    <xf numFmtId="0" fontId="50" fillId="0" borderId="18" xfId="0" applyFont="1" applyBorder="1" applyAlignment="1">
      <alignment horizontal="justify" vertical="center" wrapText="1"/>
    </xf>
    <xf numFmtId="0" fontId="50" fillId="3" borderId="9"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13"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11" xfId="0" applyFont="1" applyFill="1" applyBorder="1" applyAlignment="1">
      <alignment horizontal="center" vertical="center" wrapText="1"/>
    </xf>
    <xf numFmtId="0" fontId="50" fillId="3" borderId="18"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3" fillId="3" borderId="0" xfId="0" applyFont="1" applyFill="1" applyAlignment="1">
      <alignment horizontal="center" vertical="center" wrapText="1"/>
    </xf>
    <xf numFmtId="0" fontId="18" fillId="0" borderId="10" xfId="0" applyFont="1" applyBorder="1" applyAlignment="1">
      <alignment horizontal="left" vertical="center" wrapText="1"/>
    </xf>
    <xf numFmtId="43" fontId="17" fillId="0" borderId="4" xfId="0" applyNumberFormat="1" applyFont="1" applyBorder="1" applyAlignment="1" applyProtection="1">
      <alignment horizontal="right" vertical="center" wrapText="1"/>
      <protection locked="0"/>
    </xf>
    <xf numFmtId="0" fontId="18" fillId="0" borderId="10" xfId="0" applyFont="1" applyBorder="1" applyAlignment="1">
      <alignment horizontal="left" vertical="center" wrapText="1" indent="1"/>
    </xf>
    <xf numFmtId="0" fontId="51"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6" fillId="0" borderId="0" xfId="0" applyFont="1"/>
    <xf numFmtId="0" fontId="3" fillId="0" borderId="0" xfId="0" applyFont="1" applyAlignment="1">
      <alignment vertical="top" wrapText="1"/>
    </xf>
    <xf numFmtId="0" fontId="3" fillId="0" borderId="12" xfId="0" applyFont="1" applyBorder="1" applyAlignment="1">
      <alignment vertical="top" wrapText="1"/>
    </xf>
    <xf numFmtId="0" fontId="6" fillId="0" borderId="1" xfId="0" applyFont="1" applyBorder="1"/>
    <xf numFmtId="0" fontId="6" fillId="0" borderId="2" xfId="0" applyFont="1" applyBorder="1"/>
    <xf numFmtId="0" fontId="6" fillId="0" borderId="3" xfId="0" applyFont="1" applyBorder="1"/>
    <xf numFmtId="0" fontId="11" fillId="0" borderId="4" xfId="0" applyFont="1" applyBorder="1" applyAlignment="1">
      <alignment horizontal="left" wrapText="1"/>
    </xf>
    <xf numFmtId="0" fontId="11" fillId="0" borderId="0" xfId="0" applyFont="1" applyAlignment="1">
      <alignment horizontal="left" wrapText="1"/>
    </xf>
    <xf numFmtId="0" fontId="11" fillId="0" borderId="5" xfId="0" applyFont="1" applyBorder="1" applyAlignment="1">
      <alignment horizontal="left" wrapText="1"/>
    </xf>
    <xf numFmtId="0" fontId="6" fillId="0" borderId="4" xfId="0" applyFont="1" applyBorder="1"/>
    <xf numFmtId="0" fontId="11" fillId="0" borderId="5" xfId="0" applyFont="1" applyBorder="1"/>
    <xf numFmtId="0" fontId="11" fillId="0" borderId="0" xfId="0" applyFont="1" applyAlignment="1">
      <alignment vertical="justify"/>
    </xf>
    <xf numFmtId="0" fontId="6" fillId="0" borderId="5" xfId="0" applyFont="1" applyBorder="1"/>
    <xf numFmtId="0" fontId="6" fillId="0" borderId="11" xfId="0" applyFont="1" applyBorder="1"/>
    <xf numFmtId="0" fontId="6" fillId="0" borderId="12" xfId="0" applyFont="1" applyBorder="1"/>
    <xf numFmtId="0" fontId="6" fillId="0" borderId="18" xfId="0" applyFont="1" applyBorder="1"/>
    <xf numFmtId="0" fontId="15" fillId="0" borderId="0" xfId="0" applyFont="1" applyAlignment="1">
      <alignment vertical="top"/>
    </xf>
    <xf numFmtId="0" fontId="11" fillId="0" borderId="0" xfId="0" applyFont="1" applyAlignment="1">
      <alignment horizontal="left" vertical="top"/>
    </xf>
    <xf numFmtId="0" fontId="15" fillId="0" borderId="2" xfId="0" applyFont="1" applyBorder="1" applyAlignment="1">
      <alignment horizontal="center" vertical="top"/>
    </xf>
    <xf numFmtId="0" fontId="16" fillId="0" borderId="0" xfId="0" applyFont="1" applyAlignment="1">
      <alignment horizontal="center"/>
    </xf>
    <xf numFmtId="0" fontId="11" fillId="0" borderId="0" xfId="0" applyFont="1"/>
    <xf numFmtId="0" fontId="6" fillId="0" borderId="5" xfId="0" quotePrefix="1" applyFont="1" applyBorder="1"/>
    <xf numFmtId="0" fontId="11" fillId="0" borderId="3" xfId="0" applyFont="1" applyBorder="1"/>
    <xf numFmtId="0" fontId="11" fillId="0" borderId="18" xfId="0" applyFont="1" applyBorder="1"/>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8" xfId="0" applyFont="1" applyBorder="1" applyAlignment="1">
      <alignment horizontal="center" vertical="center"/>
    </xf>
    <xf numFmtId="0" fontId="4" fillId="0" borderId="0" xfId="0" applyFont="1" applyAlignment="1">
      <alignment horizontal="right" vertical="top"/>
    </xf>
    <xf numFmtId="0" fontId="15" fillId="0" borderId="2" xfId="0" applyFont="1" applyBorder="1" applyAlignment="1">
      <alignment horizontal="left" vertical="top"/>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66676</xdr:colOff>
      <xdr:row>0</xdr:row>
      <xdr:rowOff>0</xdr:rowOff>
    </xdr:from>
    <xdr:ext cx="858825" cy="254557"/>
    <xdr:sp macro="" textlink="">
      <xdr:nvSpPr>
        <xdr:cNvPr id="2" name="3 CuadroTexto">
          <a:extLst>
            <a:ext uri="{FF2B5EF4-FFF2-40B4-BE49-F238E27FC236}">
              <a16:creationId xmlns:a16="http://schemas.microsoft.com/office/drawing/2014/main" id="{C64F2E67-54D4-4DBE-B269-E5FB61D93603}"/>
            </a:ext>
          </a:extLst>
        </xdr:cNvPr>
        <xdr:cNvSpPr txBox="1"/>
      </xdr:nvSpPr>
      <xdr:spPr>
        <a:xfrm>
          <a:off x="4581526"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ETCA-I-01</a:t>
          </a:r>
        </a:p>
      </xdr:txBody>
    </xdr:sp>
    <xdr:clientData/>
  </xdr:oneCellAnchor>
  <xdr:oneCellAnchor>
    <xdr:from>
      <xdr:col>0</xdr:col>
      <xdr:colOff>666750</xdr:colOff>
      <xdr:row>56</xdr:row>
      <xdr:rowOff>0</xdr:rowOff>
    </xdr:from>
    <xdr:ext cx="3200400" cy="662517"/>
    <xdr:sp macro="" textlink="">
      <xdr:nvSpPr>
        <xdr:cNvPr id="3" name="CuadroTexto 5">
          <a:extLst>
            <a:ext uri="{FF2B5EF4-FFF2-40B4-BE49-F238E27FC236}">
              <a16:creationId xmlns:a16="http://schemas.microsoft.com/office/drawing/2014/main" id="{B97D0026-80F7-45C9-AD33-FD015F585C6F}"/>
            </a:ext>
          </a:extLst>
        </xdr:cNvPr>
        <xdr:cNvSpPr txBox="1"/>
      </xdr:nvSpPr>
      <xdr:spPr>
        <a:xfrm>
          <a:off x="666750" y="10668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eaLnBrk="1" fontAlgn="auto" latinLnBrk="0" hangingPunct="1"/>
          <a:endParaRPr lang="es-MX" sz="1100" b="1" i="0" u="sng">
            <a:solidFill>
              <a:schemeClr val="tx1"/>
            </a:solidFill>
            <a:effectLst/>
            <a:latin typeface="+mn-lt"/>
            <a:ea typeface="+mn-ea"/>
            <a:cs typeface="+mn-cs"/>
          </a:endParaRPr>
        </a:p>
        <a:p>
          <a:pPr algn="ctr" eaLnBrk="1" fontAlgn="auto" latinLnBrk="0" hangingPunct="1"/>
          <a:r>
            <a:rPr lang="es-MX" sz="1100" b="1" i="0" u="sng">
              <a:solidFill>
                <a:schemeClr val="tx1"/>
              </a:solidFill>
              <a:effectLst/>
              <a:latin typeface="+mn-lt"/>
              <a:ea typeface="+mn-ea"/>
              <a:cs typeface="+mn-cs"/>
            </a:rPr>
            <a:t>C.P. LEONOR AMPARO LANDAVAZO GUTIERREZ</a:t>
          </a:r>
          <a:endParaRPr lang="es-ES" sz="1200">
            <a:effectLst/>
          </a:endParaRPr>
        </a:p>
        <a:p>
          <a:pPr algn="ctr" eaLnBrk="1" fontAlgn="auto" latinLnBrk="0" hangingPunct="1"/>
          <a:r>
            <a:rPr lang="es-MX" sz="1100" b="1" i="0">
              <a:solidFill>
                <a:schemeClr val="tx1"/>
              </a:solidFill>
              <a:effectLst/>
              <a:latin typeface="+mn-lt"/>
              <a:ea typeface="+mn-ea"/>
              <a:cs typeface="+mn-cs"/>
            </a:rPr>
            <a:t>DIRECTOR  DE ADMINISTRACION </a:t>
          </a:r>
          <a:r>
            <a:rPr lang="es-MX" sz="1100" b="1">
              <a:solidFill>
                <a:schemeClr val="tx1"/>
              </a:solidFill>
              <a:effectLst/>
              <a:latin typeface="+mn-lt"/>
              <a:ea typeface="+mn-ea"/>
              <a:cs typeface="+mn-cs"/>
            </a:rPr>
            <a:t> </a:t>
          </a:r>
          <a:endParaRPr lang="es-ES" sz="1200">
            <a:effectLst/>
          </a:endParaRPr>
        </a:p>
      </xdr:txBody>
    </xdr:sp>
    <xdr:clientData/>
  </xdr:oneCellAnchor>
  <xdr:oneCellAnchor>
    <xdr:from>
      <xdr:col>3</xdr:col>
      <xdr:colOff>1571625</xdr:colOff>
      <xdr:row>56</xdr:row>
      <xdr:rowOff>0</xdr:rowOff>
    </xdr:from>
    <xdr:ext cx="3305175" cy="662517"/>
    <xdr:sp macro="" textlink="">
      <xdr:nvSpPr>
        <xdr:cNvPr id="4" name="CuadroTexto 3">
          <a:extLst>
            <a:ext uri="{FF2B5EF4-FFF2-40B4-BE49-F238E27FC236}">
              <a16:creationId xmlns:a16="http://schemas.microsoft.com/office/drawing/2014/main" id="{2EDB7979-6CDF-4654-A24F-39C04591E878}"/>
            </a:ext>
          </a:extLst>
        </xdr:cNvPr>
        <xdr:cNvSpPr txBox="1"/>
      </xdr:nvSpPr>
      <xdr:spPr>
        <a:xfrm>
          <a:off x="3009900" y="10668000"/>
          <a:ext cx="33051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solidFill>
              <a:schemeClr val="tx1"/>
            </a:solidFill>
            <a:effectLst/>
            <a:latin typeface="+mn-lt"/>
            <a:ea typeface="+mn-ea"/>
            <a:cs typeface="+mn-cs"/>
          </a:endParaRPr>
        </a:p>
        <a:p>
          <a:r>
            <a:rPr lang="es-MX" sz="1100">
              <a:solidFill>
                <a:schemeClr val="tx1"/>
              </a:solidFill>
              <a:effectLst/>
              <a:latin typeface="+mn-lt"/>
              <a:ea typeface="+mn-ea"/>
              <a:cs typeface="+mn-cs"/>
            </a:rPr>
            <a:t>________</a:t>
          </a:r>
          <a:r>
            <a:rPr lang="es-MX" sz="1100" b="1" i="0" u="sng">
              <a:solidFill>
                <a:schemeClr val="tx1"/>
              </a:solidFill>
              <a:effectLst/>
              <a:latin typeface="+mn-lt"/>
              <a:ea typeface="+mn-ea"/>
              <a:cs typeface="+mn-cs"/>
            </a:rPr>
            <a:t>C.P. MARIO</a:t>
          </a:r>
          <a:r>
            <a:rPr lang="es-MX" sz="1100" b="1" i="0" u="sng" baseline="0">
              <a:solidFill>
                <a:schemeClr val="tx1"/>
              </a:solidFill>
              <a:effectLst/>
              <a:latin typeface="+mn-lt"/>
              <a:ea typeface="+mn-ea"/>
              <a:cs typeface="+mn-cs"/>
            </a:rPr>
            <a:t> ALBERTO MERINO DIAZ</a:t>
          </a:r>
          <a:r>
            <a:rPr lang="es-MX" sz="1100">
              <a:solidFill>
                <a:schemeClr val="tx1"/>
              </a:solidFill>
              <a:effectLst/>
              <a:latin typeface="+mn-lt"/>
              <a:ea typeface="+mn-ea"/>
              <a:cs typeface="+mn-cs"/>
            </a:rPr>
            <a:t> </a:t>
          </a:r>
          <a:endParaRPr lang="es-ES" sz="1200">
            <a:effectLst/>
          </a:endParaRPr>
        </a:p>
        <a:p>
          <a:pPr eaLnBrk="1" fontAlgn="auto" latinLnBrk="0" hangingPunct="1"/>
          <a:r>
            <a:rPr lang="es-MX" sz="1100" b="1" i="0">
              <a:solidFill>
                <a:schemeClr val="tx1"/>
              </a:solidFill>
              <a:effectLst/>
              <a:latin typeface="+mn-lt"/>
              <a:ea typeface="+mn-ea"/>
              <a:cs typeface="+mn-cs"/>
            </a:rPr>
            <a:t>DIRECTOR GENERAL DE ADMINISTRACION Y FINANZAS</a:t>
          </a:r>
          <a:r>
            <a:rPr lang="es-MX" sz="1100" b="1">
              <a:solidFill>
                <a:schemeClr val="tx1"/>
              </a:solidFill>
              <a:effectLst/>
              <a:latin typeface="+mn-lt"/>
              <a:ea typeface="+mn-ea"/>
              <a:cs typeface="+mn-cs"/>
            </a:rPr>
            <a:t> </a:t>
          </a:r>
          <a:endParaRPr lang="es-ES" sz="1200">
            <a:effectLst/>
          </a:endParaRPr>
        </a:p>
      </xdr:txBody>
    </xdr:sp>
    <xdr:clientData/>
  </xdr:oneCellAnchor>
  <xdr:oneCellAnchor>
    <xdr:from>
      <xdr:col>3</xdr:col>
      <xdr:colOff>2486025</xdr:colOff>
      <xdr:row>3</xdr:row>
      <xdr:rowOff>123825</xdr:rowOff>
    </xdr:from>
    <xdr:ext cx="2790824" cy="254557"/>
    <xdr:sp macro="" textlink="">
      <xdr:nvSpPr>
        <xdr:cNvPr id="5" name="6 CuadroTexto">
          <a:extLst>
            <a:ext uri="{FF2B5EF4-FFF2-40B4-BE49-F238E27FC236}">
              <a16:creationId xmlns:a16="http://schemas.microsoft.com/office/drawing/2014/main" id="{DF82E1A9-A33B-49B7-953F-7D627D72A1AA}"/>
            </a:ext>
          </a:extLst>
        </xdr:cNvPr>
        <xdr:cNvSpPr txBox="1"/>
      </xdr:nvSpPr>
      <xdr:spPr>
        <a:xfrm>
          <a:off x="3009900" y="6953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a:t>
          </a:r>
          <a:r>
            <a:rPr lang="es-MX" sz="1100" b="1" u="sng">
              <a:latin typeface="Arial" pitchFamily="34" charset="0"/>
              <a:cs typeface="Arial" pitchFamily="34" charset="0"/>
            </a:rPr>
            <a:t>SEGUNDO</a:t>
          </a:r>
          <a:r>
            <a:rPr lang="es-MX" sz="1100" b="1" u="none" baseline="0">
              <a:latin typeface="Arial" pitchFamily="34" charset="0"/>
              <a:cs typeface="Arial" pitchFamily="34" charset="0"/>
            </a:rPr>
            <a:t> </a:t>
          </a:r>
          <a:endParaRPr lang="es-MX" sz="1100" b="1">
            <a:latin typeface="Arial" pitchFamily="34" charset="0"/>
            <a:cs typeface="Arial" pitchFamily="34"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161925</xdr:colOff>
      <xdr:row>0</xdr:row>
      <xdr:rowOff>28575</xdr:rowOff>
    </xdr:from>
    <xdr:ext cx="1325551" cy="254557"/>
    <xdr:sp macro="" textlink="">
      <xdr:nvSpPr>
        <xdr:cNvPr id="2" name="3 CuadroTexto">
          <a:extLst>
            <a:ext uri="{FF2B5EF4-FFF2-40B4-BE49-F238E27FC236}">
              <a16:creationId xmlns:a16="http://schemas.microsoft.com/office/drawing/2014/main" id="{1E9879BA-5C6B-49CA-B822-E87B8B2DA246}"/>
            </a:ext>
          </a:extLst>
        </xdr:cNvPr>
        <xdr:cNvSpPr txBox="1"/>
      </xdr:nvSpPr>
      <xdr:spPr>
        <a:xfrm>
          <a:off x="701992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ETCA-I-10</a:t>
          </a:r>
        </a:p>
      </xdr:txBody>
    </xdr:sp>
    <xdr:clientData/>
  </xdr:oneCellAnchor>
  <xdr:oneCellAnchor>
    <xdr:from>
      <xdr:col>0</xdr:col>
      <xdr:colOff>0</xdr:colOff>
      <xdr:row>25</xdr:row>
      <xdr:rowOff>0</xdr:rowOff>
    </xdr:from>
    <xdr:ext cx="3200400" cy="662517"/>
    <xdr:sp macro="" textlink="">
      <xdr:nvSpPr>
        <xdr:cNvPr id="3" name="CuadroTexto 5">
          <a:extLst>
            <a:ext uri="{FF2B5EF4-FFF2-40B4-BE49-F238E27FC236}">
              <a16:creationId xmlns:a16="http://schemas.microsoft.com/office/drawing/2014/main" id="{B1593281-D16E-4A66-9F58-8BC5FA1C0E2A}"/>
            </a:ext>
          </a:extLst>
        </xdr:cNvPr>
        <xdr:cNvSpPr txBox="1"/>
      </xdr:nvSpPr>
      <xdr:spPr>
        <a:xfrm>
          <a:off x="0" y="47625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1" i="0" u="sng"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mn-lt"/>
              <a:ea typeface="+mn-ea"/>
              <a:cs typeface="+mn-cs"/>
            </a:rPr>
            <a:t>C.P. LEONOR AMPARO LANDAVAZO GUTIERREZ</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DE ADMINISTRACION  </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25</xdr:row>
      <xdr:rowOff>0</xdr:rowOff>
    </xdr:from>
    <xdr:ext cx="3305175" cy="662517"/>
    <xdr:sp macro="" textlink="">
      <xdr:nvSpPr>
        <xdr:cNvPr id="4" name="CuadroTexto 3">
          <a:extLst>
            <a:ext uri="{FF2B5EF4-FFF2-40B4-BE49-F238E27FC236}">
              <a16:creationId xmlns:a16="http://schemas.microsoft.com/office/drawing/2014/main" id="{0D88068C-7812-4ABA-A58A-D9AC99DFDB0B}"/>
            </a:ext>
          </a:extLst>
        </xdr:cNvPr>
        <xdr:cNvSpPr txBox="1"/>
      </xdr:nvSpPr>
      <xdr:spPr>
        <a:xfrm>
          <a:off x="3810000" y="4762500"/>
          <a:ext cx="33051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________</a:t>
          </a:r>
          <a:r>
            <a:rPr kumimoji="0" lang="es-MX" sz="1100" b="1" i="0" u="sng" strike="noStrike" kern="0" cap="none" spc="0" normalizeH="0" baseline="0" noProof="0">
              <a:ln>
                <a:noFill/>
              </a:ln>
              <a:solidFill>
                <a:prstClr val="black"/>
              </a:solidFill>
              <a:effectLst/>
              <a:uLnTx/>
              <a:uFillTx/>
              <a:latin typeface="+mn-lt"/>
              <a:ea typeface="+mn-ea"/>
              <a:cs typeface="+mn-cs"/>
            </a:rPr>
            <a:t>C.P. MARIO ALBERTO MERINO DIAZ</a:t>
          </a:r>
          <a:r>
            <a:rPr kumimoji="0" lang="es-MX" sz="1100" b="0" i="0" u="none" strike="noStrike" kern="0" cap="none" spc="0" normalizeH="0" baseline="0" noProof="0">
              <a:ln>
                <a:noFill/>
              </a:ln>
              <a:solidFill>
                <a:prstClr val="black"/>
              </a:solidFill>
              <a:effectLst/>
              <a:uLnTx/>
              <a:uFillTx/>
              <a:latin typeface="+mn-lt"/>
              <a:ea typeface="+mn-ea"/>
              <a:cs typeface="+mn-cs"/>
            </a:rPr>
            <a:t> </a:t>
          </a:r>
          <a:endParaRPr kumimoji="0" lang="es-E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GENERAL DE ADMINISTRACION Y FINANZAS </a:t>
          </a:r>
          <a:endParaRPr kumimoji="0" lang="es-ES" sz="12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7</xdr:col>
      <xdr:colOff>190500</xdr:colOff>
      <xdr:row>3</xdr:row>
      <xdr:rowOff>85725</xdr:rowOff>
    </xdr:from>
    <xdr:ext cx="2790824" cy="254557"/>
    <xdr:sp macro="" textlink="">
      <xdr:nvSpPr>
        <xdr:cNvPr id="5" name="7 CuadroTexto">
          <a:extLst>
            <a:ext uri="{FF2B5EF4-FFF2-40B4-BE49-F238E27FC236}">
              <a16:creationId xmlns:a16="http://schemas.microsoft.com/office/drawing/2014/main" id="{DA3FA03E-8674-44C7-9C82-9F286938532A}"/>
            </a:ext>
          </a:extLst>
        </xdr:cNvPr>
        <xdr:cNvSpPr txBox="1"/>
      </xdr:nvSpPr>
      <xdr:spPr>
        <a:xfrm>
          <a:off x="5524500" y="6572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a:t>
          </a:r>
          <a:r>
            <a:rPr lang="es-MX" sz="1100" b="1" u="sng">
              <a:latin typeface="Arial" pitchFamily="34" charset="0"/>
              <a:cs typeface="Arial" pitchFamily="34" charset="0"/>
            </a:rPr>
            <a:t>SEGUNDO</a:t>
          </a:r>
          <a:r>
            <a:rPr lang="es-MX" sz="1100" b="1" u="sng" baseline="0">
              <a:latin typeface="Arial" pitchFamily="34" charset="0"/>
              <a:cs typeface="Arial" pitchFamily="34" charset="0"/>
            </a:rPr>
            <a:t>  </a:t>
          </a:r>
          <a:endParaRPr lang="es-MX" sz="1100" b="1">
            <a:latin typeface="Arial" pitchFamily="34" charset="0"/>
            <a:cs typeface="Arial" pitchFamily="34" charset="0"/>
          </a:endParaRPr>
        </a:p>
      </xdr:txBody>
    </xdr:sp>
    <xdr:clientData/>
  </xdr:oneCellAnchor>
  <xdr:twoCellAnchor>
    <xdr:from>
      <xdr:col>1</xdr:col>
      <xdr:colOff>0</xdr:colOff>
      <xdr:row>13</xdr:row>
      <xdr:rowOff>0</xdr:rowOff>
    </xdr:from>
    <xdr:to>
      <xdr:col>10</xdr:col>
      <xdr:colOff>447675</xdr:colOff>
      <xdr:row>17</xdr:row>
      <xdr:rowOff>95250</xdr:rowOff>
    </xdr:to>
    <xdr:sp macro="" textlink="">
      <xdr:nvSpPr>
        <xdr:cNvPr id="6" name="CuadroTexto 5">
          <a:extLst>
            <a:ext uri="{FF2B5EF4-FFF2-40B4-BE49-F238E27FC236}">
              <a16:creationId xmlns:a16="http://schemas.microsoft.com/office/drawing/2014/main" id="{32D513D0-D4E1-4B52-870D-C0E3D78A6E32}"/>
            </a:ext>
          </a:extLst>
        </xdr:cNvPr>
        <xdr:cNvSpPr txBox="1"/>
      </xdr:nvSpPr>
      <xdr:spPr>
        <a:xfrm>
          <a:off x="762000" y="2476500"/>
          <a:ext cx="73056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NO APLICA </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3</xdr:row>
      <xdr:rowOff>142875</xdr:rowOff>
    </xdr:from>
    <xdr:ext cx="184731" cy="264560"/>
    <xdr:sp macro="" textlink="">
      <xdr:nvSpPr>
        <xdr:cNvPr id="2" name="1 CuadroTexto">
          <a:extLst>
            <a:ext uri="{FF2B5EF4-FFF2-40B4-BE49-F238E27FC236}">
              <a16:creationId xmlns:a16="http://schemas.microsoft.com/office/drawing/2014/main" id="{DB0A6AF6-E3F7-4797-B054-B408A68D3F48}"/>
            </a:ext>
          </a:extLst>
        </xdr:cNvPr>
        <xdr:cNvSpPr txBox="1"/>
      </xdr:nvSpPr>
      <xdr:spPr>
        <a:xfrm>
          <a:off x="762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9</xdr:col>
      <xdr:colOff>184483</xdr:colOff>
      <xdr:row>0</xdr:row>
      <xdr:rowOff>76200</xdr:rowOff>
    </xdr:from>
    <xdr:ext cx="724722" cy="254557"/>
    <xdr:sp macro="" textlink="">
      <xdr:nvSpPr>
        <xdr:cNvPr id="3" name="3 CuadroTexto">
          <a:extLst>
            <a:ext uri="{FF2B5EF4-FFF2-40B4-BE49-F238E27FC236}">
              <a16:creationId xmlns:a16="http://schemas.microsoft.com/office/drawing/2014/main" id="{61F12958-EF14-4209-BF8C-D7146E93F1AB}"/>
            </a:ext>
          </a:extLst>
        </xdr:cNvPr>
        <xdr:cNvSpPr txBox="1"/>
      </xdr:nvSpPr>
      <xdr:spPr>
        <a:xfrm flipH="1">
          <a:off x="7042483" y="76200"/>
          <a:ext cx="724722"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endParaRPr lang="es-MX" sz="1100" b="1">
            <a:latin typeface="Arial" pitchFamily="34" charset="0"/>
            <a:cs typeface="Arial" pitchFamily="34" charset="0"/>
          </a:endParaRPr>
        </a:p>
      </xdr:txBody>
    </xdr:sp>
    <xdr:clientData/>
  </xdr:oneCellAnchor>
  <xdr:oneCellAnchor>
    <xdr:from>
      <xdr:col>7</xdr:col>
      <xdr:colOff>0</xdr:colOff>
      <xdr:row>3</xdr:row>
      <xdr:rowOff>142875</xdr:rowOff>
    </xdr:from>
    <xdr:ext cx="184731" cy="264560"/>
    <xdr:sp macro="" textlink="">
      <xdr:nvSpPr>
        <xdr:cNvPr id="4" name="4 CuadroTexto">
          <a:extLst>
            <a:ext uri="{FF2B5EF4-FFF2-40B4-BE49-F238E27FC236}">
              <a16:creationId xmlns:a16="http://schemas.microsoft.com/office/drawing/2014/main" id="{29E4D513-9A19-46A0-BFB6-31CF9C58127B}"/>
            </a:ext>
          </a:extLst>
        </xdr:cNvPr>
        <xdr:cNvSpPr txBox="1"/>
      </xdr:nvSpPr>
      <xdr:spPr>
        <a:xfrm>
          <a:off x="5334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1</xdr:colOff>
      <xdr:row>24</xdr:row>
      <xdr:rowOff>95250</xdr:rowOff>
    </xdr:from>
    <xdr:ext cx="3177886" cy="751417"/>
    <xdr:sp macro="" textlink="">
      <xdr:nvSpPr>
        <xdr:cNvPr id="5" name="CuadroTexto 5">
          <a:extLst>
            <a:ext uri="{FF2B5EF4-FFF2-40B4-BE49-F238E27FC236}">
              <a16:creationId xmlns:a16="http://schemas.microsoft.com/office/drawing/2014/main" id="{45A41AFA-3ADB-4F90-A74B-12D4AAF80BBA}"/>
            </a:ext>
          </a:extLst>
        </xdr:cNvPr>
        <xdr:cNvSpPr txBox="1"/>
      </xdr:nvSpPr>
      <xdr:spPr>
        <a:xfrm>
          <a:off x="1" y="4667250"/>
          <a:ext cx="3177886" cy="751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1" i="0" u="sng"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mn-lt"/>
              <a:ea typeface="+mn-ea"/>
              <a:cs typeface="+mn-cs"/>
            </a:rPr>
            <a:t>C.P. LEONOR AMPARO LANDAVAZO GUTIERREZ</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DE ADMINISTRACION  </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endParaRPr lang="es-MX" sz="1100"/>
        </a:p>
      </xdr:txBody>
    </xdr:sp>
    <xdr:clientData/>
  </xdr:oneCellAnchor>
  <xdr:oneCellAnchor>
    <xdr:from>
      <xdr:col>5</xdr:col>
      <xdr:colOff>317499</xdr:colOff>
      <xdr:row>24</xdr:row>
      <xdr:rowOff>84667</xdr:rowOff>
    </xdr:from>
    <xdr:ext cx="2540001" cy="590742"/>
    <xdr:sp macro="" textlink="">
      <xdr:nvSpPr>
        <xdr:cNvPr id="6" name="CuadroTexto 5">
          <a:extLst>
            <a:ext uri="{FF2B5EF4-FFF2-40B4-BE49-F238E27FC236}">
              <a16:creationId xmlns:a16="http://schemas.microsoft.com/office/drawing/2014/main" id="{3AAC7ABA-2B45-4CB3-8B43-9DCAE4F6B073}"/>
            </a:ext>
          </a:extLst>
        </xdr:cNvPr>
        <xdr:cNvSpPr txBox="1"/>
      </xdr:nvSpPr>
      <xdr:spPr>
        <a:xfrm>
          <a:off x="4127499" y="4656667"/>
          <a:ext cx="2540001" cy="5907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p>
      </xdr:txBody>
    </xdr:sp>
    <xdr:clientData/>
  </xdr:oneCellAnchor>
  <xdr:oneCellAnchor>
    <xdr:from>
      <xdr:col>1</xdr:col>
      <xdr:colOff>0</xdr:colOff>
      <xdr:row>3</xdr:row>
      <xdr:rowOff>142875</xdr:rowOff>
    </xdr:from>
    <xdr:ext cx="184731" cy="264560"/>
    <xdr:sp macro="" textlink="">
      <xdr:nvSpPr>
        <xdr:cNvPr id="7" name="1 CuadroTexto">
          <a:extLst>
            <a:ext uri="{FF2B5EF4-FFF2-40B4-BE49-F238E27FC236}">
              <a16:creationId xmlns:a16="http://schemas.microsoft.com/office/drawing/2014/main" id="{A87472F5-EA93-42F3-BA8C-BE18E6129318}"/>
            </a:ext>
          </a:extLst>
        </xdr:cNvPr>
        <xdr:cNvSpPr txBox="1"/>
      </xdr:nvSpPr>
      <xdr:spPr>
        <a:xfrm>
          <a:off x="762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7</xdr:col>
      <xdr:colOff>173182</xdr:colOff>
      <xdr:row>0</xdr:row>
      <xdr:rowOff>76200</xdr:rowOff>
    </xdr:from>
    <xdr:ext cx="1021773" cy="254557"/>
    <xdr:sp macro="" textlink="">
      <xdr:nvSpPr>
        <xdr:cNvPr id="8" name="3 CuadroTexto">
          <a:extLst>
            <a:ext uri="{FF2B5EF4-FFF2-40B4-BE49-F238E27FC236}">
              <a16:creationId xmlns:a16="http://schemas.microsoft.com/office/drawing/2014/main" id="{AF2D4DE7-008D-4CAA-9BA3-369EBE186625}"/>
            </a:ext>
          </a:extLst>
        </xdr:cNvPr>
        <xdr:cNvSpPr txBox="1"/>
      </xdr:nvSpPr>
      <xdr:spPr>
        <a:xfrm>
          <a:off x="5507182" y="76200"/>
          <a:ext cx="1021773"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ETCA-I-11</a:t>
          </a:r>
        </a:p>
      </xdr:txBody>
    </xdr:sp>
    <xdr:clientData/>
  </xdr:oneCellAnchor>
  <xdr:oneCellAnchor>
    <xdr:from>
      <xdr:col>7</xdr:col>
      <xdr:colOff>0</xdr:colOff>
      <xdr:row>3</xdr:row>
      <xdr:rowOff>142875</xdr:rowOff>
    </xdr:from>
    <xdr:ext cx="184731" cy="264560"/>
    <xdr:sp macro="" textlink="">
      <xdr:nvSpPr>
        <xdr:cNvPr id="9" name="4 CuadroTexto">
          <a:extLst>
            <a:ext uri="{FF2B5EF4-FFF2-40B4-BE49-F238E27FC236}">
              <a16:creationId xmlns:a16="http://schemas.microsoft.com/office/drawing/2014/main" id="{47400A9C-C3D5-422E-AC50-65F0A62CF1BC}"/>
            </a:ext>
          </a:extLst>
        </xdr:cNvPr>
        <xdr:cNvSpPr txBox="1"/>
      </xdr:nvSpPr>
      <xdr:spPr>
        <a:xfrm>
          <a:off x="5334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603250</xdr:colOff>
      <xdr:row>33</xdr:row>
      <xdr:rowOff>86590</xdr:rowOff>
    </xdr:from>
    <xdr:ext cx="2995083" cy="519546"/>
    <xdr:sp macro="" textlink="">
      <xdr:nvSpPr>
        <xdr:cNvPr id="10" name="CuadroTexto 5">
          <a:extLst>
            <a:ext uri="{FF2B5EF4-FFF2-40B4-BE49-F238E27FC236}">
              <a16:creationId xmlns:a16="http://schemas.microsoft.com/office/drawing/2014/main" id="{92D22BB6-28F8-4223-8FE5-0FF74F73BF53}"/>
            </a:ext>
          </a:extLst>
        </xdr:cNvPr>
        <xdr:cNvSpPr txBox="1"/>
      </xdr:nvSpPr>
      <xdr:spPr>
        <a:xfrm>
          <a:off x="603250" y="6373090"/>
          <a:ext cx="2995083" cy="519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xdr:col>
      <xdr:colOff>268432</xdr:colOff>
      <xdr:row>23</xdr:row>
      <xdr:rowOff>112569</xdr:rowOff>
    </xdr:from>
    <xdr:ext cx="3515591" cy="839932"/>
    <xdr:sp macro="" textlink="">
      <xdr:nvSpPr>
        <xdr:cNvPr id="11" name="CuadroTexto 5">
          <a:extLst>
            <a:ext uri="{FF2B5EF4-FFF2-40B4-BE49-F238E27FC236}">
              <a16:creationId xmlns:a16="http://schemas.microsoft.com/office/drawing/2014/main" id="{218E678C-1759-42D0-ABA7-81585BEF993A}"/>
            </a:ext>
          </a:extLst>
        </xdr:cNvPr>
        <xdr:cNvSpPr txBox="1"/>
      </xdr:nvSpPr>
      <xdr:spPr>
        <a:xfrm>
          <a:off x="3316432" y="4494069"/>
          <a:ext cx="3515591" cy="8399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________</a:t>
          </a:r>
          <a:r>
            <a:rPr kumimoji="0" lang="es-MX" sz="1100" b="1" i="0" u="sng" strike="noStrike" kern="0" cap="none" spc="0" normalizeH="0" baseline="0" noProof="0">
              <a:ln>
                <a:noFill/>
              </a:ln>
              <a:solidFill>
                <a:prstClr val="black"/>
              </a:solidFill>
              <a:effectLst/>
              <a:uLnTx/>
              <a:uFillTx/>
              <a:latin typeface="+mn-lt"/>
              <a:ea typeface="+mn-ea"/>
              <a:cs typeface="+mn-cs"/>
            </a:rPr>
            <a:t>C.P. MARIO ALBERTO MERINO DIAZ</a:t>
          </a:r>
          <a:r>
            <a:rPr kumimoji="0" lang="es-MX" sz="1100" b="0" i="0" u="none" strike="noStrike" kern="0" cap="none" spc="0" normalizeH="0" baseline="0" noProof="0">
              <a:ln>
                <a:noFill/>
              </a:ln>
              <a:solidFill>
                <a:prstClr val="black"/>
              </a:solidFill>
              <a:effectLst/>
              <a:uLnTx/>
              <a:uFillTx/>
              <a:latin typeface="+mn-lt"/>
              <a:ea typeface="+mn-ea"/>
              <a:cs typeface="+mn-cs"/>
            </a:rPr>
            <a:t> </a:t>
          </a:r>
          <a:endParaRPr kumimoji="0" lang="es-E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GENERAL DE ADMINISTRACION Y FINANZAS </a:t>
          </a:r>
          <a:endParaRPr kumimoji="0" lang="es-ES" sz="1200" b="0" i="0" u="none" strike="noStrike" kern="0" cap="none" spc="0" normalizeH="0" baseline="0" noProof="0">
            <a:ln>
              <a:noFill/>
            </a:ln>
            <a:solidFill>
              <a:prstClr val="black"/>
            </a:solidFill>
            <a:effectLst/>
            <a:uLnTx/>
            <a:uFillTx/>
            <a:latin typeface="+mn-lt"/>
            <a:ea typeface="+mn-ea"/>
            <a:cs typeface="+mn-cs"/>
          </a:endParaRPr>
        </a:p>
        <a:p>
          <a:endParaRPr lang="es-MX" sz="1100"/>
        </a:p>
      </xdr:txBody>
    </xdr:sp>
    <xdr:clientData/>
  </xdr:oneCellAnchor>
  <xdr:oneCellAnchor>
    <xdr:from>
      <xdr:col>5</xdr:col>
      <xdr:colOff>718706</xdr:colOff>
      <xdr:row>4</xdr:row>
      <xdr:rowOff>17317</xdr:rowOff>
    </xdr:from>
    <xdr:ext cx="2138794" cy="188171"/>
    <xdr:sp macro="" textlink="">
      <xdr:nvSpPr>
        <xdr:cNvPr id="12" name="7 CuadroTexto">
          <a:extLst>
            <a:ext uri="{FF2B5EF4-FFF2-40B4-BE49-F238E27FC236}">
              <a16:creationId xmlns:a16="http://schemas.microsoft.com/office/drawing/2014/main" id="{E2CC956C-0E6A-40D7-BFE7-E5E158659863}"/>
            </a:ext>
          </a:extLst>
        </xdr:cNvPr>
        <xdr:cNvSpPr txBox="1"/>
      </xdr:nvSpPr>
      <xdr:spPr>
        <a:xfrm>
          <a:off x="4528706" y="779317"/>
          <a:ext cx="2138794" cy="18817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r>
            <a:rPr lang="es-MX" sz="1100" b="1">
              <a:solidFill>
                <a:schemeClr val="tx1"/>
              </a:solidFill>
              <a:effectLst/>
              <a:latin typeface="+mn-lt"/>
              <a:ea typeface="+mn-ea"/>
              <a:cs typeface="+mn-cs"/>
            </a:rPr>
            <a:t>TRIMESTRE: </a:t>
          </a:r>
          <a:r>
            <a:rPr lang="es-MX" sz="1100" b="1" u="sng">
              <a:solidFill>
                <a:schemeClr val="tx1"/>
              </a:solidFill>
              <a:effectLst/>
              <a:latin typeface="+mn-lt"/>
              <a:ea typeface="+mn-ea"/>
              <a:cs typeface="+mn-cs"/>
            </a:rPr>
            <a:t>SEGUNDO</a:t>
          </a:r>
          <a:r>
            <a:rPr lang="es-MX" sz="1100" b="1" u="sng" baseline="0">
              <a:solidFill>
                <a:schemeClr val="tx1"/>
              </a:solidFill>
              <a:effectLst/>
              <a:latin typeface="+mn-lt"/>
              <a:ea typeface="+mn-ea"/>
              <a:cs typeface="+mn-cs"/>
            </a:rPr>
            <a:t>  </a:t>
          </a:r>
          <a:endParaRPr lang="es-ES">
            <a:effectLst/>
          </a:endParaRPr>
        </a:p>
        <a:p>
          <a:pPr algn="r"/>
          <a:endParaRPr lang="es-MX" sz="1100" b="1" u="sng">
            <a:latin typeface="Arial" pitchFamily="34" charset="0"/>
            <a:cs typeface="Arial"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8</xdr:col>
      <xdr:colOff>602008</xdr:colOff>
      <xdr:row>0</xdr:row>
      <xdr:rowOff>0</xdr:rowOff>
    </xdr:from>
    <xdr:ext cx="858825" cy="254557"/>
    <xdr:sp macro="" textlink="">
      <xdr:nvSpPr>
        <xdr:cNvPr id="2" name="3 CuadroTexto">
          <a:extLst>
            <a:ext uri="{FF2B5EF4-FFF2-40B4-BE49-F238E27FC236}">
              <a16:creationId xmlns:a16="http://schemas.microsoft.com/office/drawing/2014/main" id="{98A5C1EE-847E-4D97-9673-619E1B4931F1}"/>
            </a:ext>
          </a:extLst>
        </xdr:cNvPr>
        <xdr:cNvSpPr txBox="1"/>
      </xdr:nvSpPr>
      <xdr:spPr>
        <a:xfrm>
          <a:off x="6621808"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ETCA-I-12</a:t>
          </a:r>
        </a:p>
      </xdr:txBody>
    </xdr:sp>
    <xdr:clientData/>
  </xdr:oneCellAnchor>
  <xdr:oneCellAnchor>
    <xdr:from>
      <xdr:col>8</xdr:col>
      <xdr:colOff>0</xdr:colOff>
      <xdr:row>3</xdr:row>
      <xdr:rowOff>142875</xdr:rowOff>
    </xdr:from>
    <xdr:ext cx="184731" cy="264560"/>
    <xdr:sp macro="" textlink="">
      <xdr:nvSpPr>
        <xdr:cNvPr id="3" name="4 CuadroTexto">
          <a:extLst>
            <a:ext uri="{FF2B5EF4-FFF2-40B4-BE49-F238E27FC236}">
              <a16:creationId xmlns:a16="http://schemas.microsoft.com/office/drawing/2014/main" id="{BA00D1D7-B5F5-47FC-BAA5-6A1067B22783}"/>
            </a:ext>
          </a:extLst>
        </xdr:cNvPr>
        <xdr:cNvSpPr txBox="1"/>
      </xdr:nvSpPr>
      <xdr:spPr>
        <a:xfrm>
          <a:off x="60198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6</xdr:col>
      <xdr:colOff>228600</xdr:colOff>
      <xdr:row>3</xdr:row>
      <xdr:rowOff>133350</xdr:rowOff>
    </xdr:from>
    <xdr:ext cx="2790824" cy="254557"/>
    <xdr:sp macro="" textlink="">
      <xdr:nvSpPr>
        <xdr:cNvPr id="4" name="4 CuadroTexto">
          <a:extLst>
            <a:ext uri="{FF2B5EF4-FFF2-40B4-BE49-F238E27FC236}">
              <a16:creationId xmlns:a16="http://schemas.microsoft.com/office/drawing/2014/main" id="{698F31AC-6DAD-4239-AD2B-5DDA8D168129}"/>
            </a:ext>
          </a:extLst>
        </xdr:cNvPr>
        <xdr:cNvSpPr txBox="1"/>
      </xdr:nvSpPr>
      <xdr:spPr>
        <a:xfrm>
          <a:off x="4743450" y="7048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TRIMESTRE:______________</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523875</xdr:colOff>
      <xdr:row>0</xdr:row>
      <xdr:rowOff>12143</xdr:rowOff>
    </xdr:from>
    <xdr:ext cx="1325551" cy="254557"/>
    <xdr:sp macro="" textlink="">
      <xdr:nvSpPr>
        <xdr:cNvPr id="2" name="3 CuadroTexto">
          <a:extLst>
            <a:ext uri="{FF2B5EF4-FFF2-40B4-BE49-F238E27FC236}">
              <a16:creationId xmlns:a16="http://schemas.microsoft.com/office/drawing/2014/main" id="{481A3906-ADBC-4CB9-A12C-DA07D6CDD637}"/>
            </a:ext>
          </a:extLst>
        </xdr:cNvPr>
        <xdr:cNvSpPr txBox="1"/>
      </xdr:nvSpPr>
      <xdr:spPr>
        <a:xfrm>
          <a:off x="4333875" y="12143"/>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ETCA-I-02</a:t>
          </a:r>
        </a:p>
      </xdr:txBody>
    </xdr:sp>
    <xdr:clientData/>
  </xdr:oneCellAnchor>
  <xdr:oneCellAnchor>
    <xdr:from>
      <xdr:col>0</xdr:col>
      <xdr:colOff>0</xdr:colOff>
      <xdr:row>73</xdr:row>
      <xdr:rowOff>133349</xdr:rowOff>
    </xdr:from>
    <xdr:ext cx="3200400" cy="657226"/>
    <xdr:sp macro="" textlink="">
      <xdr:nvSpPr>
        <xdr:cNvPr id="3" name="CuadroTexto 5">
          <a:extLst>
            <a:ext uri="{FF2B5EF4-FFF2-40B4-BE49-F238E27FC236}">
              <a16:creationId xmlns:a16="http://schemas.microsoft.com/office/drawing/2014/main" id="{163B9852-B28D-4FB5-9DF9-AE596245F1C1}"/>
            </a:ext>
          </a:extLst>
        </xdr:cNvPr>
        <xdr:cNvSpPr txBox="1"/>
      </xdr:nvSpPr>
      <xdr:spPr>
        <a:xfrm>
          <a:off x="0" y="14039849"/>
          <a:ext cx="3200400" cy="657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eaLnBrk="1" fontAlgn="auto" latinLnBrk="0" hangingPunct="1"/>
          <a:endParaRPr lang="es-MX" sz="1100" b="1" i="0" u="sng">
            <a:solidFill>
              <a:schemeClr val="tx1"/>
            </a:solidFill>
            <a:effectLst/>
            <a:latin typeface="+mn-lt"/>
            <a:ea typeface="+mn-ea"/>
            <a:cs typeface="+mn-cs"/>
          </a:endParaRPr>
        </a:p>
        <a:p>
          <a:pPr algn="ctr" eaLnBrk="1" fontAlgn="auto" latinLnBrk="0" hangingPunct="1"/>
          <a:r>
            <a:rPr lang="es-MX" sz="1100" b="1" i="0" u="sng">
              <a:solidFill>
                <a:schemeClr val="tx1"/>
              </a:solidFill>
              <a:effectLst/>
              <a:latin typeface="+mn-lt"/>
              <a:ea typeface="+mn-ea"/>
              <a:cs typeface="+mn-cs"/>
            </a:rPr>
            <a:t>C.P. LEONOR AMPARO LANDAVAZO GUTIERREZ</a:t>
          </a:r>
          <a:endParaRPr lang="es-ES" sz="1200">
            <a:effectLst/>
          </a:endParaRPr>
        </a:p>
        <a:p>
          <a:pPr algn="ctr" eaLnBrk="1" fontAlgn="auto" latinLnBrk="0" hangingPunct="1"/>
          <a:r>
            <a:rPr lang="es-MX" sz="1100" b="1" i="0">
              <a:solidFill>
                <a:schemeClr val="tx1"/>
              </a:solidFill>
              <a:effectLst/>
              <a:latin typeface="+mn-lt"/>
              <a:ea typeface="+mn-ea"/>
              <a:cs typeface="+mn-cs"/>
            </a:rPr>
            <a:t>DIRECTOR  DE ADMINISTRACION </a:t>
          </a:r>
          <a:r>
            <a:rPr lang="es-MX" sz="1100" b="1">
              <a:solidFill>
                <a:schemeClr val="tx1"/>
              </a:solidFill>
              <a:effectLst/>
              <a:latin typeface="+mn-lt"/>
              <a:ea typeface="+mn-ea"/>
              <a:cs typeface="+mn-cs"/>
            </a:rPr>
            <a:t> </a:t>
          </a:r>
          <a:endParaRPr lang="es-ES" sz="1200">
            <a:effectLst/>
          </a:endParaRPr>
        </a:p>
      </xdr:txBody>
    </xdr:sp>
    <xdr:clientData/>
  </xdr:oneCellAnchor>
  <xdr:oneCellAnchor>
    <xdr:from>
      <xdr:col>4</xdr:col>
      <xdr:colOff>0</xdr:colOff>
      <xdr:row>73</xdr:row>
      <xdr:rowOff>142875</xdr:rowOff>
    </xdr:from>
    <xdr:ext cx="3305175" cy="695325"/>
    <xdr:sp macro="" textlink="">
      <xdr:nvSpPr>
        <xdr:cNvPr id="4" name="CuadroTexto 5">
          <a:extLst>
            <a:ext uri="{FF2B5EF4-FFF2-40B4-BE49-F238E27FC236}">
              <a16:creationId xmlns:a16="http://schemas.microsoft.com/office/drawing/2014/main" id="{E24408B0-3A39-4416-9AC0-E532E71E129F}"/>
            </a:ext>
          </a:extLst>
        </xdr:cNvPr>
        <xdr:cNvSpPr txBox="1"/>
      </xdr:nvSpPr>
      <xdr:spPr>
        <a:xfrm>
          <a:off x="3048000" y="14049375"/>
          <a:ext cx="3305175"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solidFill>
              <a:schemeClr val="tx1"/>
            </a:solidFill>
            <a:effectLst/>
            <a:latin typeface="+mn-lt"/>
            <a:ea typeface="+mn-ea"/>
            <a:cs typeface="+mn-cs"/>
          </a:endParaRPr>
        </a:p>
        <a:p>
          <a:r>
            <a:rPr lang="es-MX" sz="1100">
              <a:solidFill>
                <a:schemeClr val="tx1"/>
              </a:solidFill>
              <a:effectLst/>
              <a:latin typeface="+mn-lt"/>
              <a:ea typeface="+mn-ea"/>
              <a:cs typeface="+mn-cs"/>
            </a:rPr>
            <a:t>________</a:t>
          </a:r>
          <a:r>
            <a:rPr lang="es-MX" sz="1100" b="1" i="0" u="sng">
              <a:solidFill>
                <a:schemeClr val="tx1"/>
              </a:solidFill>
              <a:effectLst/>
              <a:latin typeface="+mn-lt"/>
              <a:ea typeface="+mn-ea"/>
              <a:cs typeface="+mn-cs"/>
            </a:rPr>
            <a:t>C.P. MARIO</a:t>
          </a:r>
          <a:r>
            <a:rPr lang="es-MX" sz="1100" b="1" i="0" u="sng" baseline="0">
              <a:solidFill>
                <a:schemeClr val="tx1"/>
              </a:solidFill>
              <a:effectLst/>
              <a:latin typeface="+mn-lt"/>
              <a:ea typeface="+mn-ea"/>
              <a:cs typeface="+mn-cs"/>
            </a:rPr>
            <a:t> ALBERTO MERINO DIAZ</a:t>
          </a:r>
          <a:r>
            <a:rPr lang="es-MX" sz="1100">
              <a:solidFill>
                <a:schemeClr val="tx1"/>
              </a:solidFill>
              <a:effectLst/>
              <a:latin typeface="+mn-lt"/>
              <a:ea typeface="+mn-ea"/>
              <a:cs typeface="+mn-cs"/>
            </a:rPr>
            <a:t> </a:t>
          </a:r>
          <a:endParaRPr lang="es-ES" sz="1200">
            <a:effectLst/>
          </a:endParaRPr>
        </a:p>
        <a:p>
          <a:pPr eaLnBrk="1" fontAlgn="auto" latinLnBrk="0" hangingPunct="1"/>
          <a:r>
            <a:rPr lang="es-MX" sz="1100" b="1" i="0">
              <a:solidFill>
                <a:schemeClr val="tx1"/>
              </a:solidFill>
              <a:effectLst/>
              <a:latin typeface="+mn-lt"/>
              <a:ea typeface="+mn-ea"/>
              <a:cs typeface="+mn-cs"/>
            </a:rPr>
            <a:t>DIRECTOR GENERAL DE ADMINISTRACION Y FINANZAS</a:t>
          </a:r>
          <a:r>
            <a:rPr lang="es-MX" sz="1100" b="1">
              <a:solidFill>
                <a:schemeClr val="tx1"/>
              </a:solidFill>
              <a:effectLst/>
              <a:latin typeface="+mn-lt"/>
              <a:ea typeface="+mn-ea"/>
              <a:cs typeface="+mn-cs"/>
            </a:rPr>
            <a:t> </a:t>
          </a:r>
          <a:endParaRPr lang="es-ES" sz="1200">
            <a:effectLst/>
          </a:endParaRPr>
        </a:p>
      </xdr:txBody>
    </xdr:sp>
    <xdr:clientData/>
  </xdr:oneCellAnchor>
  <xdr:oneCellAnchor>
    <xdr:from>
      <xdr:col>4</xdr:col>
      <xdr:colOff>1695450</xdr:colOff>
      <xdr:row>3</xdr:row>
      <xdr:rowOff>9525</xdr:rowOff>
    </xdr:from>
    <xdr:ext cx="2790824" cy="254557"/>
    <xdr:sp macro="" textlink="">
      <xdr:nvSpPr>
        <xdr:cNvPr id="5" name="8 CuadroTexto">
          <a:extLst>
            <a:ext uri="{FF2B5EF4-FFF2-40B4-BE49-F238E27FC236}">
              <a16:creationId xmlns:a16="http://schemas.microsoft.com/office/drawing/2014/main" id="{64491B26-C342-4A74-8150-B0FFED53AFC5}"/>
            </a:ext>
          </a:extLst>
        </xdr:cNvPr>
        <xdr:cNvSpPr txBox="1"/>
      </xdr:nvSpPr>
      <xdr:spPr>
        <a:xfrm>
          <a:off x="3810000" y="5810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200025</xdr:colOff>
      <xdr:row>3</xdr:row>
      <xdr:rowOff>142875</xdr:rowOff>
    </xdr:from>
    <xdr:ext cx="184731" cy="264560"/>
    <xdr:sp macro="" textlink="">
      <xdr:nvSpPr>
        <xdr:cNvPr id="2" name="1 CuadroTexto">
          <a:extLst>
            <a:ext uri="{FF2B5EF4-FFF2-40B4-BE49-F238E27FC236}">
              <a16:creationId xmlns:a16="http://schemas.microsoft.com/office/drawing/2014/main" id="{387B2EFC-35EF-4E22-9236-8086F74EAF1F}"/>
            </a:ext>
          </a:extLst>
        </xdr:cNvPr>
        <xdr:cNvSpPr txBox="1"/>
      </xdr:nvSpPr>
      <xdr:spPr>
        <a:xfrm>
          <a:off x="1704975"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3</xdr:row>
      <xdr:rowOff>142875</xdr:rowOff>
    </xdr:from>
    <xdr:ext cx="184731" cy="264560"/>
    <xdr:sp macro="" textlink="">
      <xdr:nvSpPr>
        <xdr:cNvPr id="3" name="1 CuadroTexto">
          <a:extLst>
            <a:ext uri="{FF2B5EF4-FFF2-40B4-BE49-F238E27FC236}">
              <a16:creationId xmlns:a16="http://schemas.microsoft.com/office/drawing/2014/main" id="{4C5D68AC-EF13-4283-B046-FE4F475F795C}"/>
            </a:ext>
          </a:extLst>
        </xdr:cNvPr>
        <xdr:cNvSpPr txBox="1"/>
      </xdr:nvSpPr>
      <xdr:spPr>
        <a:xfrm>
          <a:off x="1704975"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3</xdr:row>
      <xdr:rowOff>142875</xdr:rowOff>
    </xdr:from>
    <xdr:ext cx="184731" cy="264560"/>
    <xdr:sp macro="" textlink="">
      <xdr:nvSpPr>
        <xdr:cNvPr id="4" name="1 CuadroTexto">
          <a:extLst>
            <a:ext uri="{FF2B5EF4-FFF2-40B4-BE49-F238E27FC236}">
              <a16:creationId xmlns:a16="http://schemas.microsoft.com/office/drawing/2014/main" id="{18A92683-0092-42E0-BD93-18F9BBCA8B22}"/>
            </a:ext>
          </a:extLst>
        </xdr:cNvPr>
        <xdr:cNvSpPr txBox="1"/>
      </xdr:nvSpPr>
      <xdr:spPr>
        <a:xfrm>
          <a:off x="1704975"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3</xdr:col>
      <xdr:colOff>245349</xdr:colOff>
      <xdr:row>0</xdr:row>
      <xdr:rowOff>63500</xdr:rowOff>
    </xdr:from>
    <xdr:ext cx="858825" cy="254557"/>
    <xdr:sp macro="" textlink="">
      <xdr:nvSpPr>
        <xdr:cNvPr id="5" name="3 CuadroTexto">
          <a:extLst>
            <a:ext uri="{FF2B5EF4-FFF2-40B4-BE49-F238E27FC236}">
              <a16:creationId xmlns:a16="http://schemas.microsoft.com/office/drawing/2014/main" id="{62ABDDFE-6E86-4754-A71C-7318515F0314}"/>
            </a:ext>
          </a:extLst>
        </xdr:cNvPr>
        <xdr:cNvSpPr txBox="1"/>
      </xdr:nvSpPr>
      <xdr:spPr>
        <a:xfrm>
          <a:off x="2502774" y="635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ETCA-I-03</a:t>
          </a:r>
        </a:p>
      </xdr:txBody>
    </xdr:sp>
    <xdr:clientData/>
  </xdr:oneCellAnchor>
  <xdr:oneCellAnchor>
    <xdr:from>
      <xdr:col>1</xdr:col>
      <xdr:colOff>0</xdr:colOff>
      <xdr:row>67</xdr:row>
      <xdr:rowOff>0</xdr:rowOff>
    </xdr:from>
    <xdr:ext cx="3248025" cy="662517"/>
    <xdr:sp macro="" textlink="">
      <xdr:nvSpPr>
        <xdr:cNvPr id="6" name="CuadroTexto 5">
          <a:extLst>
            <a:ext uri="{FF2B5EF4-FFF2-40B4-BE49-F238E27FC236}">
              <a16:creationId xmlns:a16="http://schemas.microsoft.com/office/drawing/2014/main" id="{76E2C893-55A2-4574-8F71-3742FE26B8FA}"/>
            </a:ext>
          </a:extLst>
        </xdr:cNvPr>
        <xdr:cNvSpPr txBox="1"/>
      </xdr:nvSpPr>
      <xdr:spPr>
        <a:xfrm>
          <a:off x="752475" y="12763500"/>
          <a:ext cx="32480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100" b="1" i="0" u="sng">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1100" b="1" i="0" u="sng">
              <a:solidFill>
                <a:schemeClr val="tx1"/>
              </a:solidFill>
              <a:effectLst/>
              <a:latin typeface="+mn-lt"/>
              <a:ea typeface="+mn-ea"/>
              <a:cs typeface="+mn-cs"/>
            </a:rPr>
            <a:t>C.P. LEONOR AMPARO LANDAVAZO GUTIERREZ</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1100" b="1" i="0">
              <a:solidFill>
                <a:schemeClr val="tx1"/>
              </a:solidFill>
              <a:effectLst/>
              <a:latin typeface="+mn-lt"/>
              <a:ea typeface="+mn-ea"/>
              <a:cs typeface="+mn-cs"/>
            </a:rPr>
            <a:t>DIRECTOR  DE ADMINISTRACION </a:t>
          </a:r>
          <a:r>
            <a:rPr lang="es-MX" sz="1100" b="1">
              <a:solidFill>
                <a:schemeClr val="tx1"/>
              </a:solidFill>
              <a:effectLst/>
              <a:latin typeface="+mn-lt"/>
              <a:ea typeface="+mn-ea"/>
              <a:cs typeface="+mn-cs"/>
            </a:rPr>
            <a:t> </a:t>
          </a:r>
          <a:endParaRPr lang="es-MX">
            <a:effectLst/>
          </a:endParaRPr>
        </a:p>
        <a:p>
          <a:pPr algn="ctr"/>
          <a:endParaRPr lang="es-MX" sz="1100"/>
        </a:p>
      </xdr:txBody>
    </xdr:sp>
    <xdr:clientData/>
  </xdr:oneCellAnchor>
  <xdr:oneCellAnchor>
    <xdr:from>
      <xdr:col>1</xdr:col>
      <xdr:colOff>5305425</xdr:colOff>
      <xdr:row>67</xdr:row>
      <xdr:rowOff>0</xdr:rowOff>
    </xdr:from>
    <xdr:ext cx="3457575" cy="662517"/>
    <xdr:sp macro="" textlink="">
      <xdr:nvSpPr>
        <xdr:cNvPr id="7" name="CuadroTexto 5">
          <a:extLst>
            <a:ext uri="{FF2B5EF4-FFF2-40B4-BE49-F238E27FC236}">
              <a16:creationId xmlns:a16="http://schemas.microsoft.com/office/drawing/2014/main" id="{09CDF554-56F9-469C-A5F0-FF59B1AF22F4}"/>
            </a:ext>
          </a:extLst>
        </xdr:cNvPr>
        <xdr:cNvSpPr txBox="1"/>
      </xdr:nvSpPr>
      <xdr:spPr>
        <a:xfrm>
          <a:off x="1504950" y="12763500"/>
          <a:ext cx="34575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p>
        <a:p>
          <a:r>
            <a:rPr lang="es-MX" sz="1100"/>
            <a:t>________</a:t>
          </a:r>
          <a:r>
            <a:rPr lang="es-MX" sz="1100" b="1" i="0" u="sng">
              <a:solidFill>
                <a:schemeClr val="tx1"/>
              </a:solidFill>
              <a:effectLst/>
              <a:latin typeface="+mn-lt"/>
              <a:ea typeface="+mn-ea"/>
              <a:cs typeface="+mn-cs"/>
            </a:rPr>
            <a:t>C.P. MARIO</a:t>
          </a:r>
          <a:r>
            <a:rPr lang="es-MX" sz="1100" b="1" i="0" u="sng" baseline="0">
              <a:solidFill>
                <a:schemeClr val="tx1"/>
              </a:solidFill>
              <a:effectLst/>
              <a:latin typeface="+mn-lt"/>
              <a:ea typeface="+mn-ea"/>
              <a:cs typeface="+mn-cs"/>
            </a:rPr>
            <a:t> ALBERTO MERINO DIAZ</a:t>
          </a:r>
          <a:r>
            <a:rPr lang="es-MX" sz="1100">
              <a:solidFill>
                <a:schemeClr val="tx1"/>
              </a:solidFill>
              <a:effectLst/>
              <a:latin typeface="+mn-lt"/>
              <a:ea typeface="+mn-ea"/>
              <a:cs typeface="+mn-cs"/>
            </a:rPr>
            <a:t> </a:t>
          </a:r>
          <a:endParaRPr lang="es-MX" sz="1100"/>
        </a:p>
        <a:p>
          <a:pPr marL="0" marR="0" lvl="0" indent="0" algn="ctr" defTabSz="914400" eaLnBrk="1" fontAlgn="auto" latinLnBrk="0" hangingPunct="1">
            <a:lnSpc>
              <a:spcPct val="100000"/>
            </a:lnSpc>
            <a:spcBef>
              <a:spcPts val="0"/>
            </a:spcBef>
            <a:spcAft>
              <a:spcPts val="0"/>
            </a:spcAft>
            <a:buClrTx/>
            <a:buSzTx/>
            <a:buFontTx/>
            <a:buNone/>
            <a:tabLst/>
            <a:defRPr/>
          </a:pPr>
          <a:r>
            <a:rPr lang="es-MX" sz="1100" b="1" i="0">
              <a:solidFill>
                <a:schemeClr val="tx1"/>
              </a:solidFill>
              <a:effectLst/>
              <a:latin typeface="+mn-lt"/>
              <a:ea typeface="+mn-ea"/>
              <a:cs typeface="+mn-cs"/>
            </a:rPr>
            <a:t>DIRECTOR GENERAL DE ADMINISTRACION Y FINANZAS</a:t>
          </a:r>
          <a:r>
            <a:rPr lang="es-MX" sz="1100" b="1">
              <a:solidFill>
                <a:schemeClr val="tx1"/>
              </a:solidFill>
              <a:effectLst/>
              <a:latin typeface="+mn-lt"/>
              <a:ea typeface="+mn-ea"/>
              <a:cs typeface="+mn-cs"/>
            </a:rPr>
            <a:t> </a:t>
          </a:r>
          <a:endParaRPr lang="es-MX">
            <a:effectLst/>
          </a:endParaRPr>
        </a:p>
        <a:p>
          <a:pPr algn="ctr"/>
          <a:endParaRPr lang="es-MX" sz="1100"/>
        </a:p>
      </xdr:txBody>
    </xdr:sp>
    <xdr:clientData/>
  </xdr:oneCellAnchor>
  <xdr:oneCellAnchor>
    <xdr:from>
      <xdr:col>1</xdr:col>
      <xdr:colOff>6318250</xdr:colOff>
      <xdr:row>3</xdr:row>
      <xdr:rowOff>116416</xdr:rowOff>
    </xdr:from>
    <xdr:ext cx="2790824" cy="254557"/>
    <xdr:sp macro="" textlink="">
      <xdr:nvSpPr>
        <xdr:cNvPr id="8" name="8 CuadroTexto">
          <a:extLst>
            <a:ext uri="{FF2B5EF4-FFF2-40B4-BE49-F238E27FC236}">
              <a16:creationId xmlns:a16="http://schemas.microsoft.com/office/drawing/2014/main" id="{E206D686-A240-4CA6-B8D8-E685C30AE3CB}"/>
            </a:ext>
          </a:extLst>
        </xdr:cNvPr>
        <xdr:cNvSpPr txBox="1"/>
      </xdr:nvSpPr>
      <xdr:spPr>
        <a:xfrm>
          <a:off x="1508125" y="687916"/>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SEGUNDO_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42</xdr:row>
      <xdr:rowOff>31750</xdr:rowOff>
    </xdr:from>
    <xdr:ext cx="3019425" cy="662517"/>
    <xdr:sp macro="" textlink="">
      <xdr:nvSpPr>
        <xdr:cNvPr id="2" name="CuadroTexto 5">
          <a:extLst>
            <a:ext uri="{FF2B5EF4-FFF2-40B4-BE49-F238E27FC236}">
              <a16:creationId xmlns:a16="http://schemas.microsoft.com/office/drawing/2014/main" id="{BD70D0B9-D58A-4C49-8D6F-C86599FE534B}"/>
            </a:ext>
          </a:extLst>
        </xdr:cNvPr>
        <xdr:cNvSpPr txBox="1"/>
      </xdr:nvSpPr>
      <xdr:spPr>
        <a:xfrm>
          <a:off x="190500" y="803275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eaLnBrk="1" fontAlgn="auto" latinLnBrk="0" hangingPunct="1"/>
          <a:endParaRPr lang="es-MX" sz="1100" b="1" i="0" u="sng">
            <a:solidFill>
              <a:schemeClr val="tx1"/>
            </a:solidFill>
            <a:effectLst/>
            <a:latin typeface="+mn-lt"/>
            <a:ea typeface="+mn-ea"/>
            <a:cs typeface="+mn-cs"/>
          </a:endParaRPr>
        </a:p>
        <a:p>
          <a:pPr algn="ctr" eaLnBrk="1" fontAlgn="auto" latinLnBrk="0" hangingPunct="1"/>
          <a:r>
            <a:rPr lang="es-MX" sz="1100" b="1" i="0" u="sng">
              <a:solidFill>
                <a:schemeClr val="tx1"/>
              </a:solidFill>
              <a:effectLst/>
              <a:latin typeface="+mn-lt"/>
              <a:ea typeface="+mn-ea"/>
              <a:cs typeface="+mn-cs"/>
            </a:rPr>
            <a:t>C.P. LEONOR AMPARO LANDAVAZO GUTIERREZ</a:t>
          </a:r>
          <a:endParaRPr lang="es-ES">
            <a:effectLst/>
          </a:endParaRPr>
        </a:p>
        <a:p>
          <a:pPr algn="ctr" eaLnBrk="1" fontAlgn="auto" latinLnBrk="0" hangingPunct="1"/>
          <a:r>
            <a:rPr lang="es-MX" sz="1100" b="1" i="0">
              <a:solidFill>
                <a:schemeClr val="tx1"/>
              </a:solidFill>
              <a:effectLst/>
              <a:latin typeface="+mn-lt"/>
              <a:ea typeface="+mn-ea"/>
              <a:cs typeface="+mn-cs"/>
            </a:rPr>
            <a:t>DIRECTOR  DE ADMINISTRACION </a:t>
          </a:r>
          <a:r>
            <a:rPr lang="es-MX" sz="1100" b="1">
              <a:solidFill>
                <a:schemeClr val="tx1"/>
              </a:solidFill>
              <a:effectLst/>
              <a:latin typeface="+mn-lt"/>
              <a:ea typeface="+mn-ea"/>
              <a:cs typeface="+mn-cs"/>
            </a:rPr>
            <a:t> </a:t>
          </a:r>
          <a:endParaRPr lang="es-ES">
            <a:effectLst/>
          </a:endParaRPr>
        </a:p>
      </xdr:txBody>
    </xdr:sp>
    <xdr:clientData/>
  </xdr:oneCellAnchor>
  <xdr:oneCellAnchor>
    <xdr:from>
      <xdr:col>2</xdr:col>
      <xdr:colOff>1127125</xdr:colOff>
      <xdr:row>42</xdr:row>
      <xdr:rowOff>31750</xdr:rowOff>
    </xdr:from>
    <xdr:ext cx="2942165" cy="662517"/>
    <xdr:sp macro="" textlink="">
      <xdr:nvSpPr>
        <xdr:cNvPr id="3" name="CuadroTexto 5">
          <a:extLst>
            <a:ext uri="{FF2B5EF4-FFF2-40B4-BE49-F238E27FC236}">
              <a16:creationId xmlns:a16="http://schemas.microsoft.com/office/drawing/2014/main" id="{2F2AD81C-93CE-4705-9683-87A3917B983C}"/>
            </a:ext>
          </a:extLst>
        </xdr:cNvPr>
        <xdr:cNvSpPr txBox="1"/>
      </xdr:nvSpPr>
      <xdr:spPr>
        <a:xfrm>
          <a:off x="2289175" y="8032750"/>
          <a:ext cx="294216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________</a:t>
          </a:r>
          <a:r>
            <a:rPr kumimoji="0" lang="es-MX" sz="1100" b="1" i="0" u="sng" strike="noStrike" kern="0" cap="none" spc="0" normalizeH="0" baseline="0" noProof="0">
              <a:ln>
                <a:noFill/>
              </a:ln>
              <a:solidFill>
                <a:prstClr val="black"/>
              </a:solidFill>
              <a:effectLst/>
              <a:uLnTx/>
              <a:uFillTx/>
              <a:latin typeface="+mn-lt"/>
              <a:ea typeface="+mn-ea"/>
              <a:cs typeface="+mn-cs"/>
            </a:rPr>
            <a:t>C.P. MARIO ALBERTO MERINO DIAZ</a:t>
          </a:r>
          <a:r>
            <a:rPr kumimoji="0" lang="es-MX" sz="1100" b="0" i="0" u="none" strike="noStrike" kern="0" cap="none" spc="0" normalizeH="0" baseline="0" noProof="0">
              <a:ln>
                <a:noFill/>
              </a:ln>
              <a:solidFill>
                <a:prstClr val="black"/>
              </a:solidFill>
              <a:effectLst/>
              <a:uLnTx/>
              <a:uFillTx/>
              <a:latin typeface="+mn-lt"/>
              <a:ea typeface="+mn-ea"/>
              <a:cs typeface="+mn-cs"/>
            </a:rPr>
            <a:t> </a:t>
          </a:r>
          <a:endParaRPr kumimoji="0" lang="es-E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GENERAL DE ADMINISTRACION Y FINANZAS </a:t>
          </a:r>
          <a:endParaRPr kumimoji="0" lang="es-ES" sz="12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3</xdr:col>
      <xdr:colOff>460375</xdr:colOff>
      <xdr:row>1</xdr:row>
      <xdr:rowOff>158750</xdr:rowOff>
    </xdr:from>
    <xdr:ext cx="2790824" cy="254557"/>
    <xdr:sp macro="" textlink="">
      <xdr:nvSpPr>
        <xdr:cNvPr id="4" name="8 CuadroTexto">
          <a:extLst>
            <a:ext uri="{FF2B5EF4-FFF2-40B4-BE49-F238E27FC236}">
              <a16:creationId xmlns:a16="http://schemas.microsoft.com/office/drawing/2014/main" id="{E40CECDC-3193-49A8-B0C2-DBBC081858F4}"/>
            </a:ext>
          </a:extLst>
        </xdr:cNvPr>
        <xdr:cNvSpPr txBox="1"/>
      </xdr:nvSpPr>
      <xdr:spPr>
        <a:xfrm>
          <a:off x="2746375" y="3492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SEGUNDO_</a:t>
          </a:r>
        </a:p>
      </xdr:txBody>
    </xdr:sp>
    <xdr:clientData/>
  </xdr:oneCellAnchor>
  <xdr:oneCellAnchor>
    <xdr:from>
      <xdr:col>5</xdr:col>
      <xdr:colOff>111124</xdr:colOff>
      <xdr:row>0</xdr:row>
      <xdr:rowOff>0</xdr:rowOff>
    </xdr:from>
    <xdr:ext cx="858826" cy="254557"/>
    <xdr:sp macro="" textlink="">
      <xdr:nvSpPr>
        <xdr:cNvPr id="5" name="3 CuadroTexto">
          <a:extLst>
            <a:ext uri="{FF2B5EF4-FFF2-40B4-BE49-F238E27FC236}">
              <a16:creationId xmlns:a16="http://schemas.microsoft.com/office/drawing/2014/main" id="{4EF6210B-EEFC-456F-9628-2A2FDB18BBCE}"/>
            </a:ext>
          </a:extLst>
        </xdr:cNvPr>
        <xdr:cNvSpPr txBox="1"/>
      </xdr:nvSpPr>
      <xdr:spPr>
        <a:xfrm>
          <a:off x="3921124" y="0"/>
          <a:ext cx="858826"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3</xdr:row>
      <xdr:rowOff>142875</xdr:rowOff>
    </xdr:from>
    <xdr:ext cx="184731" cy="264560"/>
    <xdr:sp macro="" textlink="">
      <xdr:nvSpPr>
        <xdr:cNvPr id="2" name="4 CuadroTexto">
          <a:extLst>
            <a:ext uri="{FF2B5EF4-FFF2-40B4-BE49-F238E27FC236}">
              <a16:creationId xmlns:a16="http://schemas.microsoft.com/office/drawing/2014/main" id="{1A4B2285-2A53-4841-8512-6FDF694E05B8}"/>
            </a:ext>
          </a:extLst>
        </xdr:cNvPr>
        <xdr:cNvSpPr txBox="1"/>
      </xdr:nvSpPr>
      <xdr:spPr>
        <a:xfrm>
          <a:off x="752475"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154333</xdr:colOff>
      <xdr:row>0</xdr:row>
      <xdr:rowOff>38100</xdr:rowOff>
    </xdr:from>
    <xdr:ext cx="858825" cy="254557"/>
    <xdr:sp macro="" textlink="">
      <xdr:nvSpPr>
        <xdr:cNvPr id="3" name="6 CuadroTexto">
          <a:extLst>
            <a:ext uri="{FF2B5EF4-FFF2-40B4-BE49-F238E27FC236}">
              <a16:creationId xmlns:a16="http://schemas.microsoft.com/office/drawing/2014/main" id="{B9FE8703-F211-4EA9-97A6-6A53C6E60F55}"/>
            </a:ext>
          </a:extLst>
        </xdr:cNvPr>
        <xdr:cNvSpPr txBox="1"/>
      </xdr:nvSpPr>
      <xdr:spPr>
        <a:xfrm>
          <a:off x="1659283" y="381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ETCA-I-05</a:t>
          </a:r>
        </a:p>
      </xdr:txBody>
    </xdr:sp>
    <xdr:clientData/>
  </xdr:oneCellAnchor>
  <xdr:oneCellAnchor>
    <xdr:from>
      <xdr:col>1</xdr:col>
      <xdr:colOff>200025</xdr:colOff>
      <xdr:row>3</xdr:row>
      <xdr:rowOff>142875</xdr:rowOff>
    </xdr:from>
    <xdr:ext cx="184731" cy="264560"/>
    <xdr:sp macro="" textlink="">
      <xdr:nvSpPr>
        <xdr:cNvPr id="4" name="1 CuadroTexto">
          <a:extLst>
            <a:ext uri="{FF2B5EF4-FFF2-40B4-BE49-F238E27FC236}">
              <a16:creationId xmlns:a16="http://schemas.microsoft.com/office/drawing/2014/main" id="{4850B165-FAC1-4639-BB7F-E5BB6B8DF6D1}"/>
            </a:ext>
          </a:extLst>
        </xdr:cNvPr>
        <xdr:cNvSpPr txBox="1"/>
      </xdr:nvSpPr>
      <xdr:spPr>
        <a:xfrm>
          <a:off x="9525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4905375</xdr:colOff>
      <xdr:row>3</xdr:row>
      <xdr:rowOff>0</xdr:rowOff>
    </xdr:from>
    <xdr:ext cx="2790824" cy="254557"/>
    <xdr:sp macro="" textlink="">
      <xdr:nvSpPr>
        <xdr:cNvPr id="5" name="8 CuadroTexto">
          <a:extLst>
            <a:ext uri="{FF2B5EF4-FFF2-40B4-BE49-F238E27FC236}">
              <a16:creationId xmlns:a16="http://schemas.microsoft.com/office/drawing/2014/main" id="{0D8C7B39-39AC-4E69-AA48-2FF0273BEDFF}"/>
            </a:ext>
          </a:extLst>
        </xdr:cNvPr>
        <xdr:cNvSpPr txBox="1"/>
      </xdr:nvSpPr>
      <xdr:spPr>
        <a:xfrm>
          <a:off x="752475" y="5715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:SEGUNDOO </a:t>
          </a:r>
        </a:p>
      </xdr:txBody>
    </xdr:sp>
    <xdr:clientData/>
  </xdr:oneCellAnchor>
  <xdr:oneCellAnchor>
    <xdr:from>
      <xdr:col>0</xdr:col>
      <xdr:colOff>0</xdr:colOff>
      <xdr:row>65</xdr:row>
      <xdr:rowOff>114300</xdr:rowOff>
    </xdr:from>
    <xdr:ext cx="2892425" cy="682624"/>
    <xdr:sp macro="" textlink="">
      <xdr:nvSpPr>
        <xdr:cNvPr id="6" name="CuadroTexto 5">
          <a:extLst>
            <a:ext uri="{FF2B5EF4-FFF2-40B4-BE49-F238E27FC236}">
              <a16:creationId xmlns:a16="http://schemas.microsoft.com/office/drawing/2014/main" id="{40F940B7-6358-45B4-A0AC-6927E9688483}"/>
            </a:ext>
          </a:extLst>
        </xdr:cNvPr>
        <xdr:cNvSpPr txBox="1"/>
      </xdr:nvSpPr>
      <xdr:spPr>
        <a:xfrm>
          <a:off x="0" y="12496800"/>
          <a:ext cx="2892425" cy="682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1" i="0" u="sng"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mn-lt"/>
              <a:ea typeface="+mn-ea"/>
              <a:cs typeface="+mn-cs"/>
            </a:rPr>
            <a:t>C.P. LEONOR AMPARO LANDAVAZO GUTIERREZ</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DE ADMINISTRACION  </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0</xdr:col>
      <xdr:colOff>4333875</xdr:colOff>
      <xdr:row>65</xdr:row>
      <xdr:rowOff>123825</xdr:rowOff>
    </xdr:from>
    <xdr:ext cx="2817812" cy="722313"/>
    <xdr:sp macro="" textlink="">
      <xdr:nvSpPr>
        <xdr:cNvPr id="7" name="CuadroTexto 5">
          <a:extLst>
            <a:ext uri="{FF2B5EF4-FFF2-40B4-BE49-F238E27FC236}">
              <a16:creationId xmlns:a16="http://schemas.microsoft.com/office/drawing/2014/main" id="{5D3411D4-6E55-4CEB-9617-601A897A8CE2}"/>
            </a:ext>
          </a:extLst>
        </xdr:cNvPr>
        <xdr:cNvSpPr txBox="1"/>
      </xdr:nvSpPr>
      <xdr:spPr>
        <a:xfrm>
          <a:off x="752475" y="12506325"/>
          <a:ext cx="2817812" cy="722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________</a:t>
          </a:r>
          <a:r>
            <a:rPr kumimoji="0" lang="es-MX" sz="1100" b="1" i="0" u="sng" strike="noStrike" kern="0" cap="none" spc="0" normalizeH="0" baseline="0" noProof="0">
              <a:ln>
                <a:noFill/>
              </a:ln>
              <a:solidFill>
                <a:prstClr val="black"/>
              </a:solidFill>
              <a:effectLst/>
              <a:uLnTx/>
              <a:uFillTx/>
              <a:latin typeface="+mn-lt"/>
              <a:ea typeface="+mn-ea"/>
              <a:cs typeface="+mn-cs"/>
            </a:rPr>
            <a:t>C.P. MARIO ALBERTO MERINO DIAZ</a:t>
          </a:r>
          <a:r>
            <a:rPr kumimoji="0" lang="es-MX" sz="1100" b="0" i="0" u="none" strike="noStrike" kern="0" cap="none" spc="0" normalizeH="0" baseline="0" noProof="0">
              <a:ln>
                <a:noFill/>
              </a:ln>
              <a:solidFill>
                <a:prstClr val="black"/>
              </a:solidFill>
              <a:effectLst/>
              <a:uLnTx/>
              <a:uFillTx/>
              <a:latin typeface="+mn-lt"/>
              <a:ea typeface="+mn-ea"/>
              <a:cs typeface="+mn-cs"/>
            </a:rPr>
            <a:t> </a:t>
          </a:r>
          <a:endParaRPr kumimoji="0" lang="es-E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GENERAL DE ADMINISTRACION Y FINANZAS </a:t>
          </a:r>
          <a:endParaRPr kumimoji="0" lang="es-ES" sz="12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649165</xdr:colOff>
      <xdr:row>0</xdr:row>
      <xdr:rowOff>30773</xdr:rowOff>
    </xdr:from>
    <xdr:ext cx="1066800" cy="254557"/>
    <xdr:sp macro="" textlink="">
      <xdr:nvSpPr>
        <xdr:cNvPr id="2" name="1 CuadroTexto">
          <a:extLst>
            <a:ext uri="{FF2B5EF4-FFF2-40B4-BE49-F238E27FC236}">
              <a16:creationId xmlns:a16="http://schemas.microsoft.com/office/drawing/2014/main" id="{F01AD8EC-9D50-481F-A8AC-142F1F339283}"/>
            </a:ext>
          </a:extLst>
        </xdr:cNvPr>
        <xdr:cNvSpPr txBox="1"/>
      </xdr:nvSpPr>
      <xdr:spPr>
        <a:xfrm>
          <a:off x="2154115" y="30773"/>
          <a:ext cx="1066800"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ETCA-I-06</a:t>
          </a:r>
        </a:p>
      </xdr:txBody>
    </xdr:sp>
    <xdr:clientData/>
  </xdr:oneCellAnchor>
  <xdr:oneCellAnchor>
    <xdr:from>
      <xdr:col>0</xdr:col>
      <xdr:colOff>54429</xdr:colOff>
      <xdr:row>66</xdr:row>
      <xdr:rowOff>43962</xdr:rowOff>
    </xdr:from>
    <xdr:ext cx="2787894" cy="681404"/>
    <xdr:sp macro="" textlink="">
      <xdr:nvSpPr>
        <xdr:cNvPr id="3" name="CuadroTexto 5">
          <a:extLst>
            <a:ext uri="{FF2B5EF4-FFF2-40B4-BE49-F238E27FC236}">
              <a16:creationId xmlns:a16="http://schemas.microsoft.com/office/drawing/2014/main" id="{C336CD97-0F59-4032-A6C4-184D116E88F7}"/>
            </a:ext>
          </a:extLst>
        </xdr:cNvPr>
        <xdr:cNvSpPr txBox="1"/>
      </xdr:nvSpPr>
      <xdr:spPr>
        <a:xfrm>
          <a:off x="54429" y="12616962"/>
          <a:ext cx="2787894" cy="681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1" i="0" u="sng"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mn-lt"/>
              <a:ea typeface="+mn-ea"/>
              <a:cs typeface="+mn-cs"/>
            </a:rPr>
            <a:t>C.P. LEONOR AMPARO LANDAVAZO GUTIERREZ</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DE ADMINISTRACION  </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1</xdr:col>
      <xdr:colOff>3033345</xdr:colOff>
      <xdr:row>66</xdr:row>
      <xdr:rowOff>51288</xdr:rowOff>
    </xdr:from>
    <xdr:ext cx="2850173" cy="674077"/>
    <xdr:sp macro="" textlink="">
      <xdr:nvSpPr>
        <xdr:cNvPr id="4" name="CuadroTexto 5">
          <a:extLst>
            <a:ext uri="{FF2B5EF4-FFF2-40B4-BE49-F238E27FC236}">
              <a16:creationId xmlns:a16="http://schemas.microsoft.com/office/drawing/2014/main" id="{8E1B986D-A3FE-491D-88CF-319B48754B59}"/>
            </a:ext>
          </a:extLst>
        </xdr:cNvPr>
        <xdr:cNvSpPr txBox="1"/>
      </xdr:nvSpPr>
      <xdr:spPr>
        <a:xfrm>
          <a:off x="1509345" y="12624288"/>
          <a:ext cx="2850173" cy="6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________</a:t>
          </a:r>
          <a:r>
            <a:rPr kumimoji="0" lang="es-MX" sz="1100" b="1" i="0" u="sng" strike="noStrike" kern="0" cap="none" spc="0" normalizeH="0" baseline="0" noProof="0">
              <a:ln>
                <a:noFill/>
              </a:ln>
              <a:solidFill>
                <a:prstClr val="black"/>
              </a:solidFill>
              <a:effectLst/>
              <a:uLnTx/>
              <a:uFillTx/>
              <a:latin typeface="+mn-lt"/>
              <a:ea typeface="+mn-ea"/>
              <a:cs typeface="+mn-cs"/>
            </a:rPr>
            <a:t>C.P. MARIO ALBERTO MERINO DIAZ</a:t>
          </a:r>
          <a:r>
            <a:rPr kumimoji="0" lang="es-MX" sz="1100" b="0" i="0" u="none" strike="noStrike" kern="0" cap="none" spc="0" normalizeH="0" baseline="0" noProof="0">
              <a:ln>
                <a:noFill/>
              </a:ln>
              <a:solidFill>
                <a:prstClr val="black"/>
              </a:solidFill>
              <a:effectLst/>
              <a:uLnTx/>
              <a:uFillTx/>
              <a:latin typeface="+mn-lt"/>
              <a:ea typeface="+mn-ea"/>
              <a:cs typeface="+mn-cs"/>
            </a:rPr>
            <a:t> </a:t>
          </a:r>
          <a:endParaRPr kumimoji="0" lang="es-E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GENERAL DE ADMINISTRACION Y FINANZAS </a:t>
          </a:r>
          <a:endParaRPr kumimoji="0" lang="es-ES" sz="12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1</xdr:col>
      <xdr:colOff>3659798</xdr:colOff>
      <xdr:row>3</xdr:row>
      <xdr:rowOff>208388</xdr:rowOff>
    </xdr:from>
    <xdr:ext cx="2790824" cy="239809"/>
    <xdr:sp macro="" textlink="">
      <xdr:nvSpPr>
        <xdr:cNvPr id="5" name="5 CuadroTexto">
          <a:extLst>
            <a:ext uri="{FF2B5EF4-FFF2-40B4-BE49-F238E27FC236}">
              <a16:creationId xmlns:a16="http://schemas.microsoft.com/office/drawing/2014/main" id="{DA484C7C-277F-47FD-8EC3-39A42BC13D9B}"/>
            </a:ext>
          </a:extLst>
        </xdr:cNvPr>
        <xdr:cNvSpPr txBox="1"/>
      </xdr:nvSpPr>
      <xdr:spPr>
        <a:xfrm>
          <a:off x="1507148" y="760838"/>
          <a:ext cx="2790824" cy="2398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000" b="1">
              <a:latin typeface="Arial" pitchFamily="34" charset="0"/>
              <a:cs typeface="Arial" pitchFamily="34" charset="0"/>
            </a:rPr>
            <a:t>TRIMESTRE: </a:t>
          </a:r>
          <a:r>
            <a:rPr lang="es-MX" sz="1000" b="1" u="sng">
              <a:latin typeface="Arial" pitchFamily="34" charset="0"/>
              <a:cs typeface="Arial" pitchFamily="34" charset="0"/>
            </a:rPr>
            <a:t> SEGUNDO   </a:t>
          </a:r>
          <a:endParaRPr lang="es-MX" sz="1100" b="1">
            <a:latin typeface="Arial" pitchFamily="34" charset="0"/>
            <a:cs typeface="Arial"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776798</xdr:colOff>
      <xdr:row>0</xdr:row>
      <xdr:rowOff>19050</xdr:rowOff>
    </xdr:from>
    <xdr:ext cx="874535" cy="254557"/>
    <xdr:sp macro="" textlink="">
      <xdr:nvSpPr>
        <xdr:cNvPr id="2" name="3 CuadroTexto">
          <a:extLst>
            <a:ext uri="{FF2B5EF4-FFF2-40B4-BE49-F238E27FC236}">
              <a16:creationId xmlns:a16="http://schemas.microsoft.com/office/drawing/2014/main" id="{38F44A24-770F-4EB7-BA24-A3C4862358AA}"/>
            </a:ext>
          </a:extLst>
        </xdr:cNvPr>
        <xdr:cNvSpPr txBox="1"/>
      </xdr:nvSpPr>
      <xdr:spPr>
        <a:xfrm>
          <a:off x="4510598" y="19050"/>
          <a:ext cx="87453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ETCA-I-07</a:t>
          </a:r>
        </a:p>
      </xdr:txBody>
    </xdr:sp>
    <xdr:clientData/>
  </xdr:oneCellAnchor>
  <xdr:oneCellAnchor>
    <xdr:from>
      <xdr:col>5</xdr:col>
      <xdr:colOff>0</xdr:colOff>
      <xdr:row>3</xdr:row>
      <xdr:rowOff>142875</xdr:rowOff>
    </xdr:from>
    <xdr:ext cx="184731" cy="264560"/>
    <xdr:sp macro="" textlink="">
      <xdr:nvSpPr>
        <xdr:cNvPr id="3" name="4 CuadroTexto">
          <a:extLst>
            <a:ext uri="{FF2B5EF4-FFF2-40B4-BE49-F238E27FC236}">
              <a16:creationId xmlns:a16="http://schemas.microsoft.com/office/drawing/2014/main" id="{8FBBCF1F-A8D2-4C4C-932B-C1B29099837C}"/>
            </a:ext>
          </a:extLst>
        </xdr:cNvPr>
        <xdr:cNvSpPr txBox="1"/>
      </xdr:nvSpPr>
      <xdr:spPr>
        <a:xfrm>
          <a:off x="3762375"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31</xdr:row>
      <xdr:rowOff>0</xdr:rowOff>
    </xdr:from>
    <xdr:ext cx="3019425" cy="662517"/>
    <xdr:sp macro="" textlink="">
      <xdr:nvSpPr>
        <xdr:cNvPr id="4" name="CuadroTexto 5">
          <a:extLst>
            <a:ext uri="{FF2B5EF4-FFF2-40B4-BE49-F238E27FC236}">
              <a16:creationId xmlns:a16="http://schemas.microsoft.com/office/drawing/2014/main" id="{FBB7C6AE-2B48-49E3-875B-BE1EBE68F30D}"/>
            </a:ext>
          </a:extLst>
        </xdr:cNvPr>
        <xdr:cNvSpPr txBox="1"/>
      </xdr:nvSpPr>
      <xdr:spPr>
        <a:xfrm>
          <a:off x="752475" y="590550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1" i="0" u="sng"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mn-lt"/>
              <a:ea typeface="+mn-ea"/>
              <a:cs typeface="+mn-cs"/>
            </a:rPr>
            <a:t>C.P. LEONOR AMPARO LANDAVAZO GUTIERREZ</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DE ADMINISTRACION  </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3</xdr:col>
      <xdr:colOff>0</xdr:colOff>
      <xdr:row>31</xdr:row>
      <xdr:rowOff>0</xdr:rowOff>
    </xdr:from>
    <xdr:ext cx="3305175" cy="662517"/>
    <xdr:sp macro="" textlink="">
      <xdr:nvSpPr>
        <xdr:cNvPr id="5" name="CuadroTexto 5">
          <a:extLst>
            <a:ext uri="{FF2B5EF4-FFF2-40B4-BE49-F238E27FC236}">
              <a16:creationId xmlns:a16="http://schemas.microsoft.com/office/drawing/2014/main" id="{FABDCE43-41BE-4D1D-B834-C75C17F1A14A}"/>
            </a:ext>
          </a:extLst>
        </xdr:cNvPr>
        <xdr:cNvSpPr txBox="1"/>
      </xdr:nvSpPr>
      <xdr:spPr>
        <a:xfrm>
          <a:off x="2257425" y="5905500"/>
          <a:ext cx="33051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________</a:t>
          </a:r>
          <a:r>
            <a:rPr kumimoji="0" lang="es-MX" sz="1100" b="1" i="0" u="sng" strike="noStrike" kern="0" cap="none" spc="0" normalizeH="0" baseline="0" noProof="0">
              <a:ln>
                <a:noFill/>
              </a:ln>
              <a:solidFill>
                <a:prstClr val="black"/>
              </a:solidFill>
              <a:effectLst/>
              <a:uLnTx/>
              <a:uFillTx/>
              <a:latin typeface="+mn-lt"/>
              <a:ea typeface="+mn-ea"/>
              <a:cs typeface="+mn-cs"/>
            </a:rPr>
            <a:t>C.P. MARIO ALBERTO MERINO DIAZ</a:t>
          </a:r>
          <a:r>
            <a:rPr kumimoji="0" lang="es-MX" sz="1100" b="0" i="0" u="none" strike="noStrike" kern="0" cap="none" spc="0" normalizeH="0" baseline="0" noProof="0">
              <a:ln>
                <a:noFill/>
              </a:ln>
              <a:solidFill>
                <a:prstClr val="black"/>
              </a:solidFill>
              <a:effectLst/>
              <a:uLnTx/>
              <a:uFillTx/>
              <a:latin typeface="+mn-lt"/>
              <a:ea typeface="+mn-ea"/>
              <a:cs typeface="+mn-cs"/>
            </a:rPr>
            <a:t> </a:t>
          </a:r>
          <a:endParaRPr kumimoji="0" lang="es-E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GENERAL DE ADMINISTRACION Y FINANZAS </a:t>
          </a:r>
          <a:endParaRPr kumimoji="0" lang="es-ES" sz="12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3</xdr:col>
      <xdr:colOff>561975</xdr:colOff>
      <xdr:row>3</xdr:row>
      <xdr:rowOff>152400</xdr:rowOff>
    </xdr:from>
    <xdr:ext cx="2790824" cy="254557"/>
    <xdr:sp macro="" textlink="">
      <xdr:nvSpPr>
        <xdr:cNvPr id="6" name="8 CuadroTexto">
          <a:extLst>
            <a:ext uri="{FF2B5EF4-FFF2-40B4-BE49-F238E27FC236}">
              <a16:creationId xmlns:a16="http://schemas.microsoft.com/office/drawing/2014/main" id="{FBBC2D96-5314-450E-A29E-772ACECF9473}"/>
            </a:ext>
          </a:extLst>
        </xdr:cNvPr>
        <xdr:cNvSpPr txBox="1"/>
      </xdr:nvSpPr>
      <xdr:spPr>
        <a:xfrm>
          <a:off x="2819400" y="7239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233873</xdr:colOff>
      <xdr:row>0</xdr:row>
      <xdr:rowOff>47625</xdr:rowOff>
    </xdr:from>
    <xdr:ext cx="874535" cy="254557"/>
    <xdr:sp macro="" textlink="">
      <xdr:nvSpPr>
        <xdr:cNvPr id="2" name="3 CuadroTexto">
          <a:extLst>
            <a:ext uri="{FF2B5EF4-FFF2-40B4-BE49-F238E27FC236}">
              <a16:creationId xmlns:a16="http://schemas.microsoft.com/office/drawing/2014/main" id="{E7CFEBDA-3DFA-44D8-9789-2377DDAAA694}"/>
            </a:ext>
          </a:extLst>
        </xdr:cNvPr>
        <xdr:cNvSpPr txBox="1"/>
      </xdr:nvSpPr>
      <xdr:spPr>
        <a:xfrm>
          <a:off x="3996248" y="47625"/>
          <a:ext cx="87453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ETCA-I-08</a:t>
          </a:r>
        </a:p>
      </xdr:txBody>
    </xdr:sp>
    <xdr:clientData/>
  </xdr:oneCellAnchor>
  <xdr:oneCellAnchor>
    <xdr:from>
      <xdr:col>4</xdr:col>
      <xdr:colOff>0</xdr:colOff>
      <xdr:row>3</xdr:row>
      <xdr:rowOff>142875</xdr:rowOff>
    </xdr:from>
    <xdr:ext cx="184731" cy="264560"/>
    <xdr:sp macro="" textlink="">
      <xdr:nvSpPr>
        <xdr:cNvPr id="3" name="4 CuadroTexto">
          <a:extLst>
            <a:ext uri="{FF2B5EF4-FFF2-40B4-BE49-F238E27FC236}">
              <a16:creationId xmlns:a16="http://schemas.microsoft.com/office/drawing/2014/main" id="{6EC3E68F-0BEF-4233-A6DA-BFC09B19073F}"/>
            </a:ext>
          </a:extLst>
        </xdr:cNvPr>
        <xdr:cNvSpPr txBox="1"/>
      </xdr:nvSpPr>
      <xdr:spPr>
        <a:xfrm>
          <a:off x="30099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43</xdr:row>
      <xdr:rowOff>57150</xdr:rowOff>
    </xdr:from>
    <xdr:ext cx="3019425" cy="695325"/>
    <xdr:sp macro="" textlink="">
      <xdr:nvSpPr>
        <xdr:cNvPr id="4" name="CuadroTexto 5">
          <a:extLst>
            <a:ext uri="{FF2B5EF4-FFF2-40B4-BE49-F238E27FC236}">
              <a16:creationId xmlns:a16="http://schemas.microsoft.com/office/drawing/2014/main" id="{9FBF157C-62E7-4592-85DE-AF1EAFDDCA21}"/>
            </a:ext>
          </a:extLst>
        </xdr:cNvPr>
        <xdr:cNvSpPr txBox="1"/>
      </xdr:nvSpPr>
      <xdr:spPr>
        <a:xfrm>
          <a:off x="752475" y="8248650"/>
          <a:ext cx="3019425"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1" i="0" u="sng"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mn-lt"/>
              <a:ea typeface="+mn-ea"/>
              <a:cs typeface="+mn-cs"/>
            </a:rPr>
            <a:t>C.P. LEONOR AMPARO LANDAVAZO GUTIERREZ</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DE ADMINISTRACION  </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3</xdr:col>
      <xdr:colOff>0</xdr:colOff>
      <xdr:row>43</xdr:row>
      <xdr:rowOff>47624</xdr:rowOff>
    </xdr:from>
    <xdr:ext cx="3019425" cy="666751"/>
    <xdr:sp macro="" textlink="">
      <xdr:nvSpPr>
        <xdr:cNvPr id="5" name="CuadroTexto 5">
          <a:extLst>
            <a:ext uri="{FF2B5EF4-FFF2-40B4-BE49-F238E27FC236}">
              <a16:creationId xmlns:a16="http://schemas.microsoft.com/office/drawing/2014/main" id="{7ED6D194-0374-42FC-ADBB-92445994BD11}"/>
            </a:ext>
          </a:extLst>
        </xdr:cNvPr>
        <xdr:cNvSpPr txBox="1"/>
      </xdr:nvSpPr>
      <xdr:spPr>
        <a:xfrm>
          <a:off x="2257425" y="8239124"/>
          <a:ext cx="3019425" cy="666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________</a:t>
          </a:r>
          <a:r>
            <a:rPr kumimoji="0" lang="es-MX" sz="1100" b="1" i="0" u="sng" strike="noStrike" kern="0" cap="none" spc="0" normalizeH="0" baseline="0" noProof="0">
              <a:ln>
                <a:noFill/>
              </a:ln>
              <a:solidFill>
                <a:prstClr val="black"/>
              </a:solidFill>
              <a:effectLst/>
              <a:uLnTx/>
              <a:uFillTx/>
              <a:latin typeface="+mn-lt"/>
              <a:ea typeface="+mn-ea"/>
              <a:cs typeface="+mn-cs"/>
            </a:rPr>
            <a:t>C.P. MARIO ALBERTO MERINO DIAZ</a:t>
          </a:r>
          <a:r>
            <a:rPr kumimoji="0" lang="es-MX" sz="1100" b="0" i="0" u="none" strike="noStrike" kern="0" cap="none" spc="0" normalizeH="0" baseline="0" noProof="0">
              <a:ln>
                <a:noFill/>
              </a:ln>
              <a:solidFill>
                <a:prstClr val="black"/>
              </a:solidFill>
              <a:effectLst/>
              <a:uLnTx/>
              <a:uFillTx/>
              <a:latin typeface="+mn-lt"/>
              <a:ea typeface="+mn-ea"/>
              <a:cs typeface="+mn-cs"/>
            </a:rPr>
            <a:t> </a:t>
          </a:r>
          <a:endParaRPr kumimoji="0" lang="es-E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GENERAL DE ADMINISTRACION Y FINANZAS </a:t>
          </a:r>
          <a:endParaRPr kumimoji="0" lang="es-ES" sz="12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3</xdr:col>
      <xdr:colOff>561975</xdr:colOff>
      <xdr:row>3</xdr:row>
      <xdr:rowOff>180975</xdr:rowOff>
    </xdr:from>
    <xdr:ext cx="2790824" cy="254557"/>
    <xdr:sp macro="" textlink="">
      <xdr:nvSpPr>
        <xdr:cNvPr id="6" name="6 CuadroTexto">
          <a:extLst>
            <a:ext uri="{FF2B5EF4-FFF2-40B4-BE49-F238E27FC236}">
              <a16:creationId xmlns:a16="http://schemas.microsoft.com/office/drawing/2014/main" id="{97786BBB-9B54-4837-B010-AA6274CB3B36}"/>
            </a:ext>
          </a:extLst>
        </xdr:cNvPr>
        <xdr:cNvSpPr txBox="1"/>
      </xdr:nvSpPr>
      <xdr:spPr>
        <a:xfrm>
          <a:off x="2819400" y="75247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7</xdr:col>
      <xdr:colOff>295275</xdr:colOff>
      <xdr:row>0</xdr:row>
      <xdr:rowOff>28575</xdr:rowOff>
    </xdr:from>
    <xdr:ext cx="1325551" cy="254557"/>
    <xdr:sp macro="" textlink="">
      <xdr:nvSpPr>
        <xdr:cNvPr id="2" name="3 CuadroTexto">
          <a:extLst>
            <a:ext uri="{FF2B5EF4-FFF2-40B4-BE49-F238E27FC236}">
              <a16:creationId xmlns:a16="http://schemas.microsoft.com/office/drawing/2014/main" id="{ACEF5268-15E6-4999-9D83-7155C6E21918}"/>
            </a:ext>
          </a:extLst>
        </xdr:cNvPr>
        <xdr:cNvSpPr txBox="1"/>
      </xdr:nvSpPr>
      <xdr:spPr>
        <a:xfrm>
          <a:off x="562927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ETCA-I-09</a:t>
          </a:r>
        </a:p>
      </xdr:txBody>
    </xdr:sp>
    <xdr:clientData/>
  </xdr:oneCellAnchor>
  <xdr:oneCellAnchor>
    <xdr:from>
      <xdr:col>1</xdr:col>
      <xdr:colOff>0</xdr:colOff>
      <xdr:row>40</xdr:row>
      <xdr:rowOff>0</xdr:rowOff>
    </xdr:from>
    <xdr:ext cx="3200400" cy="662517"/>
    <xdr:sp macro="" textlink="">
      <xdr:nvSpPr>
        <xdr:cNvPr id="3" name="CuadroTexto 5">
          <a:extLst>
            <a:ext uri="{FF2B5EF4-FFF2-40B4-BE49-F238E27FC236}">
              <a16:creationId xmlns:a16="http://schemas.microsoft.com/office/drawing/2014/main" id="{345216C4-7166-43CD-A65C-2AB483AB43BF}"/>
            </a:ext>
          </a:extLst>
        </xdr:cNvPr>
        <xdr:cNvSpPr txBox="1"/>
      </xdr:nvSpPr>
      <xdr:spPr>
        <a:xfrm>
          <a:off x="762000" y="7620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1" i="0" u="sng"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mn-lt"/>
              <a:ea typeface="+mn-ea"/>
              <a:cs typeface="+mn-cs"/>
            </a:rPr>
            <a:t>C.P. LEONOR AMPARO LANDAVAZO GUTIERREZ</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DE ADMINISTRACION  </a:t>
          </a: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40</xdr:row>
      <xdr:rowOff>0</xdr:rowOff>
    </xdr:from>
    <xdr:ext cx="3305175" cy="662517"/>
    <xdr:sp macro="" textlink="">
      <xdr:nvSpPr>
        <xdr:cNvPr id="4" name="CuadroTexto 3">
          <a:extLst>
            <a:ext uri="{FF2B5EF4-FFF2-40B4-BE49-F238E27FC236}">
              <a16:creationId xmlns:a16="http://schemas.microsoft.com/office/drawing/2014/main" id="{38C71511-0A75-477B-8568-AA40B8063998}"/>
            </a:ext>
          </a:extLst>
        </xdr:cNvPr>
        <xdr:cNvSpPr txBox="1"/>
      </xdr:nvSpPr>
      <xdr:spPr>
        <a:xfrm>
          <a:off x="3810000" y="7620000"/>
          <a:ext cx="33051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________</a:t>
          </a:r>
          <a:r>
            <a:rPr kumimoji="0" lang="es-MX" sz="1100" b="1" i="0" u="sng" strike="noStrike" kern="0" cap="none" spc="0" normalizeH="0" baseline="0" noProof="0">
              <a:ln>
                <a:noFill/>
              </a:ln>
              <a:solidFill>
                <a:prstClr val="black"/>
              </a:solidFill>
              <a:effectLst/>
              <a:uLnTx/>
              <a:uFillTx/>
              <a:latin typeface="+mn-lt"/>
              <a:ea typeface="+mn-ea"/>
              <a:cs typeface="+mn-cs"/>
            </a:rPr>
            <a:t>C.P. MARIO ALBERTO MERINO DIAZ</a:t>
          </a:r>
          <a:r>
            <a:rPr kumimoji="0" lang="es-MX" sz="1100" b="0" i="0" u="none" strike="noStrike" kern="0" cap="none" spc="0" normalizeH="0" baseline="0" noProof="0">
              <a:ln>
                <a:noFill/>
              </a:ln>
              <a:solidFill>
                <a:prstClr val="black"/>
              </a:solidFill>
              <a:effectLst/>
              <a:uLnTx/>
              <a:uFillTx/>
              <a:latin typeface="+mn-lt"/>
              <a:ea typeface="+mn-ea"/>
              <a:cs typeface="+mn-cs"/>
            </a:rPr>
            <a:t> </a:t>
          </a:r>
          <a:endParaRPr kumimoji="0" lang="es-ES"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mn-lt"/>
              <a:ea typeface="+mn-ea"/>
              <a:cs typeface="+mn-cs"/>
            </a:rPr>
            <a:t>DIRECTOR GENERAL DE ADMINISTRACION Y FINANZAS </a:t>
          </a:r>
          <a:endParaRPr kumimoji="0" lang="es-ES" sz="12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571500</xdr:colOff>
      <xdr:row>3</xdr:row>
      <xdr:rowOff>76200</xdr:rowOff>
    </xdr:from>
    <xdr:ext cx="2790824" cy="254557"/>
    <xdr:sp macro="" textlink="">
      <xdr:nvSpPr>
        <xdr:cNvPr id="5" name="7 CuadroTexto">
          <a:extLst>
            <a:ext uri="{FF2B5EF4-FFF2-40B4-BE49-F238E27FC236}">
              <a16:creationId xmlns:a16="http://schemas.microsoft.com/office/drawing/2014/main" id="{D2D87D39-8FE3-42C3-B7E4-A5AB54696A5C}"/>
            </a:ext>
          </a:extLst>
        </xdr:cNvPr>
        <xdr:cNvSpPr txBox="1"/>
      </xdr:nvSpPr>
      <xdr:spPr>
        <a:xfrm>
          <a:off x="4381500" y="6477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leria.lugo\Desktop\Cuenta%20publica\CEA\2019\2019\2019\2T\ETCA%202da-TRIMESTRE-2019-evaluaciones-trimestrales%20CEA.xlsx" TargetMode="External"/><Relationship Id="rId1" Type="http://schemas.openxmlformats.org/officeDocument/2006/relationships/externalLinkPath" Target="ETCA%202da-TRIMESTRE-2019-evaluaciones-trimestrales%20CE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ONOR.LANDAVAZO/Documents/CEA/CUENTA%20PUBLICA%202019/CEA%20PRIMER%20TRIMESTRE%202019/1ER%20TRIMESTRE%202019%20CEA/formatos%20ETCA%201er-TRIMESTRE-2019-C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FORMATOS  "/>
      <sheetName val="ETCA-II-01"/>
      <sheetName val="ETCA-II-02"/>
      <sheetName val="ETCA-II-03"/>
      <sheetName val="ETCA II-04"/>
      <sheetName val="ETCA-II-05"/>
      <sheetName val="ETCA-II-06"/>
      <sheetName val="ETCA-II-07"/>
      <sheetName val="ETCA-II-08"/>
      <sheetName val="ETCA-II-09"/>
      <sheetName val="ETCA-II-10"/>
      <sheetName val="ETCA-II-11"/>
      <sheetName val="ETCA-II-12"/>
      <sheetName val="ETCA-II-13 "/>
      <sheetName val="ETCA-II-14"/>
      <sheetName val="ETCA-II-15"/>
      <sheetName val="ETCA-II-16"/>
      <sheetName val="ETCA-II-17"/>
      <sheetName val="ETCA-III-01"/>
      <sheetName val="ETCA-III-03"/>
      <sheetName val="ETCA-III-04"/>
      <sheetName val="ETCA-III-05"/>
      <sheetName val="ETCA-IV-01"/>
      <sheetName val="ETCA-IV-02"/>
      <sheetName val="ETCA-IV-03"/>
      <sheetName val="CPCA-IV-04"/>
      <sheetName val="ANEXO A"/>
      <sheetName val="ANEXO B"/>
      <sheetName val="ANEXO 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FORMATOS  "/>
      <sheetName val="ETCA-I-01"/>
      <sheetName val="ETCA-I-02"/>
      <sheetName val="ETCA-I-03"/>
      <sheetName val="ETCA-I-04"/>
      <sheetName val="ETCA-I-05"/>
      <sheetName val="ETCA-I-06"/>
      <sheetName val="ETCA-I-07"/>
      <sheetName val="ETCA-I-08"/>
      <sheetName val="ETCA-I-09"/>
      <sheetName val="ETCA-I-10"/>
      <sheetName val="ETCA-I-11"/>
      <sheetName val="ETCA-I-12 (NOTAS)"/>
      <sheetName val="ETCA-II-01"/>
      <sheetName val="ETCA-II-02"/>
      <sheetName val="ETCA-II-03"/>
      <sheetName val="ETCA II-04"/>
      <sheetName val="ETCA-II-05"/>
      <sheetName val="ETCA-II-06"/>
      <sheetName val="ETCA-II-07"/>
      <sheetName val="ETCA-II-08"/>
      <sheetName val="ETCA-II-09"/>
      <sheetName val="ETCA-II-10"/>
      <sheetName val="ETCA-II-11"/>
      <sheetName val="ETCA-II-12"/>
      <sheetName val="ETCA -II- 13"/>
      <sheetName val="ETCA-II-14"/>
      <sheetName val="ETCA-II-15"/>
      <sheetName val="ETCA-II-16"/>
      <sheetName val="ETCA-II-17"/>
      <sheetName val="ETCA-III-01"/>
      <sheetName val="ETCA-III-03"/>
      <sheetName val="ETCA-III-04"/>
      <sheetName val="ETCA-III-05"/>
      <sheetName val="ETCA-IV-01"/>
      <sheetName val="ETCA-IV-02"/>
      <sheetName val="ETCA-IV-03"/>
      <sheetName val="ETCA-IV-04"/>
      <sheetName val="ANEXO A"/>
    </sheetNames>
    <sheetDataSet>
      <sheetData sheetId="0"/>
      <sheetData sheetId="1">
        <row r="3">
          <cell r="A3" t="str">
            <v>Comision Estatal del Agua</v>
          </cell>
          <cell r="B3"/>
          <cell r="C3"/>
          <cell r="D3"/>
          <cell r="E3"/>
          <cell r="F3"/>
          <cell r="G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B578-3676-4390-A1D9-13D8DD734910}">
  <sheetPr>
    <tabColor theme="0" tint="-0.249977111117893"/>
    <pageSetUpPr fitToPage="1"/>
  </sheetPr>
  <dimension ref="A1:H61"/>
  <sheetViews>
    <sheetView tabSelected="1" view="pageBreakPreview" zoomScaleNormal="100" zoomScaleSheetLayoutView="100" workbookViewId="0">
      <selection activeCell="T89" sqref="T89"/>
    </sheetView>
  </sheetViews>
  <sheetFormatPr baseColWidth="10" defaultColWidth="11.28515625" defaultRowHeight="16.5" x14ac:dyDescent="0.3"/>
  <cols>
    <col min="1" max="1" width="51.140625" style="1" customWidth="1"/>
    <col min="2" max="2" width="16" style="1" customWidth="1"/>
    <col min="3" max="3" width="15.7109375" style="1" customWidth="1"/>
    <col min="4" max="4" width="38.7109375" style="1" customWidth="1"/>
    <col min="5" max="5" width="10.28515625" style="1" customWidth="1"/>
    <col min="6" max="6" width="15.28515625" style="1" bestFit="1" customWidth="1"/>
    <col min="7" max="7" width="15.7109375" style="1" customWidth="1"/>
    <col min="8" max="8" width="164.28515625" style="1" customWidth="1"/>
    <col min="9" max="16384" width="11.28515625" style="1"/>
  </cols>
  <sheetData>
    <row r="1" spans="1:7" x14ac:dyDescent="0.3">
      <c r="A1" s="67" t="s">
        <v>64</v>
      </c>
      <c r="B1" s="67"/>
      <c r="C1" s="67"/>
      <c r="D1" s="67"/>
      <c r="E1" s="67"/>
      <c r="F1" s="67"/>
      <c r="G1" s="67"/>
    </row>
    <row r="2" spans="1:7" x14ac:dyDescent="0.3">
      <c r="A2" s="66" t="s">
        <v>63</v>
      </c>
      <c r="B2" s="66"/>
      <c r="C2" s="66"/>
      <c r="D2" s="66"/>
      <c r="E2" s="66"/>
      <c r="F2" s="66"/>
      <c r="G2" s="66"/>
    </row>
    <row r="3" spans="1:7" x14ac:dyDescent="0.3">
      <c r="A3" s="66" t="s">
        <v>62</v>
      </c>
      <c r="B3" s="66"/>
      <c r="C3" s="66"/>
      <c r="D3" s="66"/>
      <c r="E3" s="66"/>
      <c r="F3" s="66"/>
      <c r="G3" s="66"/>
    </row>
    <row r="4" spans="1:7" x14ac:dyDescent="0.3">
      <c r="A4" s="65" t="s">
        <v>61</v>
      </c>
      <c r="B4" s="65"/>
      <c r="C4" s="65"/>
      <c r="D4" s="65"/>
      <c r="E4" s="65"/>
      <c r="F4" s="65"/>
      <c r="G4" s="65"/>
    </row>
    <row r="5" spans="1:7" ht="17.25" thickBot="1" x14ac:dyDescent="0.35">
      <c r="A5" s="64" t="s">
        <v>60</v>
      </c>
      <c r="B5" s="64"/>
      <c r="C5" s="64"/>
      <c r="D5" s="64"/>
      <c r="E5" s="63"/>
      <c r="F5" s="62"/>
      <c r="G5" s="62"/>
    </row>
    <row r="6" spans="1:7" ht="24" customHeight="1" thickBot="1" x14ac:dyDescent="0.35">
      <c r="A6" s="61" t="s">
        <v>59</v>
      </c>
      <c r="B6" s="59">
        <v>2019</v>
      </c>
      <c r="C6" s="59">
        <v>2018</v>
      </c>
      <c r="D6" s="60" t="s">
        <v>58</v>
      </c>
      <c r="E6" s="60"/>
      <c r="F6" s="59">
        <v>2019</v>
      </c>
      <c r="G6" s="58">
        <v>2018</v>
      </c>
    </row>
    <row r="7" spans="1:7" ht="17.25" thickTop="1" x14ac:dyDescent="0.3">
      <c r="A7" s="57"/>
      <c r="B7" s="56"/>
      <c r="C7" s="56"/>
      <c r="D7" s="56"/>
      <c r="E7" s="56"/>
      <c r="F7" s="56"/>
      <c r="G7" s="55"/>
    </row>
    <row r="8" spans="1:7" x14ac:dyDescent="0.3">
      <c r="A8" s="48" t="s">
        <v>57</v>
      </c>
      <c r="B8" s="54"/>
      <c r="C8" s="54"/>
      <c r="D8" s="47" t="s">
        <v>56</v>
      </c>
      <c r="E8" s="47"/>
      <c r="F8" s="54"/>
      <c r="G8" s="53"/>
    </row>
    <row r="9" spans="1:7" x14ac:dyDescent="0.3">
      <c r="A9" s="20" t="s">
        <v>55</v>
      </c>
      <c r="B9" s="24">
        <v>133422874.86</v>
      </c>
      <c r="C9" s="24">
        <v>77096822.260000005</v>
      </c>
      <c r="D9" s="43" t="s">
        <v>54</v>
      </c>
      <c r="E9" s="43"/>
      <c r="F9" s="24">
        <v>281952940.43000001</v>
      </c>
      <c r="G9" s="23">
        <v>284387055.17000002</v>
      </c>
    </row>
    <row r="10" spans="1:7" x14ac:dyDescent="0.3">
      <c r="A10" s="20" t="s">
        <v>53</v>
      </c>
      <c r="B10" s="24">
        <v>563496162.23000002</v>
      </c>
      <c r="C10" s="24">
        <v>563118598.54999995</v>
      </c>
      <c r="D10" s="43" t="s">
        <v>52</v>
      </c>
      <c r="E10" s="43"/>
      <c r="F10" s="24">
        <v>12581801.220000001</v>
      </c>
      <c r="G10" s="23">
        <v>14565156.5</v>
      </c>
    </row>
    <row r="11" spans="1:7" x14ac:dyDescent="0.3">
      <c r="A11" s="20" t="s">
        <v>51</v>
      </c>
      <c r="B11" s="24">
        <v>16963059.899999999</v>
      </c>
      <c r="C11" s="24">
        <v>507008.47</v>
      </c>
      <c r="D11" s="43" t="s">
        <v>50</v>
      </c>
      <c r="E11" s="43"/>
      <c r="F11" s="24">
        <v>15875460.630000001</v>
      </c>
      <c r="G11" s="23">
        <v>23538644.449999999</v>
      </c>
    </row>
    <row r="12" spans="1:7" x14ac:dyDescent="0.3">
      <c r="A12" s="20" t="s">
        <v>49</v>
      </c>
      <c r="B12" s="24">
        <v>0</v>
      </c>
      <c r="C12" s="24">
        <v>0</v>
      </c>
      <c r="D12" s="43" t="s">
        <v>48</v>
      </c>
      <c r="E12" s="43"/>
      <c r="F12" s="24">
        <v>0</v>
      </c>
      <c r="G12" s="23">
        <v>0</v>
      </c>
    </row>
    <row r="13" spans="1:7" x14ac:dyDescent="0.3">
      <c r="A13" s="20" t="s">
        <v>47</v>
      </c>
      <c r="B13" s="24">
        <v>7065214.9500000002</v>
      </c>
      <c r="C13" s="24">
        <v>7379693.1200000001</v>
      </c>
      <c r="D13" s="43" t="s">
        <v>46</v>
      </c>
      <c r="E13" s="43"/>
      <c r="F13" s="24">
        <v>0</v>
      </c>
      <c r="G13" s="23">
        <v>0</v>
      </c>
    </row>
    <row r="14" spans="1:7" ht="33" customHeight="1" x14ac:dyDescent="0.3">
      <c r="A14" s="52" t="s">
        <v>45</v>
      </c>
      <c r="B14" s="24">
        <v>-398293468.64999998</v>
      </c>
      <c r="C14" s="24">
        <v>-378461492.64999998</v>
      </c>
      <c r="D14" s="43" t="s">
        <v>44</v>
      </c>
      <c r="E14" s="43"/>
      <c r="F14" s="24">
        <v>0</v>
      </c>
      <c r="G14" s="23">
        <v>0</v>
      </c>
    </row>
    <row r="15" spans="1:7" x14ac:dyDescent="0.3">
      <c r="A15" s="20" t="s">
        <v>43</v>
      </c>
      <c r="B15" s="24">
        <v>0</v>
      </c>
      <c r="C15" s="24">
        <v>0</v>
      </c>
      <c r="D15" s="43" t="s">
        <v>42</v>
      </c>
      <c r="E15" s="43"/>
      <c r="F15" s="24">
        <v>0</v>
      </c>
      <c r="G15" s="23">
        <v>0</v>
      </c>
    </row>
    <row r="16" spans="1:7" x14ac:dyDescent="0.3">
      <c r="A16" s="15"/>
      <c r="B16" s="24"/>
      <c r="C16" s="24"/>
      <c r="D16" s="43" t="s">
        <v>41</v>
      </c>
      <c r="E16" s="43"/>
      <c r="F16" s="24">
        <v>0</v>
      </c>
      <c r="G16" s="23">
        <v>0</v>
      </c>
    </row>
    <row r="17" spans="1:7" x14ac:dyDescent="0.3">
      <c r="A17" s="15"/>
      <c r="B17" s="26"/>
      <c r="C17" s="26"/>
      <c r="D17" s="51"/>
      <c r="E17" s="51"/>
      <c r="F17" s="24"/>
      <c r="G17" s="23"/>
    </row>
    <row r="18" spans="1:7" x14ac:dyDescent="0.3">
      <c r="A18" s="41" t="s">
        <v>40</v>
      </c>
      <c r="B18" s="40">
        <f>SUM(B9:B17)</f>
        <v>322653843.29000008</v>
      </c>
      <c r="C18" s="40">
        <f>SUM(C9:C17)</f>
        <v>269640629.75</v>
      </c>
      <c r="D18" s="50" t="s">
        <v>39</v>
      </c>
      <c r="E18" s="50"/>
      <c r="F18" s="40">
        <f>SUM(F9:F17)</f>
        <v>310410202.28000003</v>
      </c>
      <c r="G18" s="39">
        <f>SUM(G9:G17)</f>
        <v>322490856.12</v>
      </c>
    </row>
    <row r="19" spans="1:7" x14ac:dyDescent="0.3">
      <c r="A19" s="15"/>
      <c r="B19" s="30"/>
      <c r="C19" s="30"/>
      <c r="D19" s="18"/>
      <c r="E19" s="18"/>
      <c r="F19" s="30"/>
      <c r="G19" s="49"/>
    </row>
    <row r="20" spans="1:7" x14ac:dyDescent="0.3">
      <c r="A20" s="48" t="s">
        <v>38</v>
      </c>
      <c r="B20" s="24"/>
      <c r="C20" s="24"/>
      <c r="D20" s="47" t="s">
        <v>37</v>
      </c>
      <c r="E20" s="47"/>
      <c r="F20" s="37"/>
      <c r="G20" s="36"/>
    </row>
    <row r="21" spans="1:7" x14ac:dyDescent="0.3">
      <c r="A21" s="20" t="s">
        <v>36</v>
      </c>
      <c r="B21" s="24">
        <v>0</v>
      </c>
      <c r="C21" s="24">
        <v>0</v>
      </c>
      <c r="D21" s="25" t="s">
        <v>35</v>
      </c>
      <c r="E21" s="25"/>
      <c r="F21" s="24">
        <v>0</v>
      </c>
      <c r="G21" s="23">
        <v>0</v>
      </c>
    </row>
    <row r="22" spans="1:7" x14ac:dyDescent="0.3">
      <c r="A22" s="42" t="s">
        <v>34</v>
      </c>
      <c r="B22" s="24">
        <v>0</v>
      </c>
      <c r="C22" s="24">
        <v>0</v>
      </c>
      <c r="D22" s="46" t="s">
        <v>33</v>
      </c>
      <c r="E22" s="46"/>
      <c r="F22" s="24">
        <v>0</v>
      </c>
      <c r="G22" s="23">
        <v>0</v>
      </c>
    </row>
    <row r="23" spans="1:7" ht="16.5" customHeight="1" x14ac:dyDescent="0.3">
      <c r="A23" s="45" t="s">
        <v>32</v>
      </c>
      <c r="B23" s="24">
        <v>507351442.75</v>
      </c>
      <c r="C23" s="24">
        <v>504820769.69</v>
      </c>
      <c r="D23" s="25" t="s">
        <v>31</v>
      </c>
      <c r="E23" s="25"/>
      <c r="F23" s="24">
        <v>306951778.31999999</v>
      </c>
      <c r="G23" s="23">
        <v>307462244.19</v>
      </c>
    </row>
    <row r="24" spans="1:7" ht="16.5" customHeight="1" x14ac:dyDescent="0.3">
      <c r="A24" s="20" t="s">
        <v>30</v>
      </c>
      <c r="B24" s="24">
        <v>76264516.629999995</v>
      </c>
      <c r="C24" s="24">
        <v>78047659.590000004</v>
      </c>
      <c r="D24" s="25" t="s">
        <v>29</v>
      </c>
      <c r="E24" s="25"/>
      <c r="F24" s="24">
        <v>0</v>
      </c>
      <c r="G24" s="23">
        <v>0</v>
      </c>
    </row>
    <row r="25" spans="1:7" ht="33" customHeight="1" x14ac:dyDescent="0.3">
      <c r="A25" s="44" t="s">
        <v>28</v>
      </c>
      <c r="B25" s="24">
        <v>4350428.22</v>
      </c>
      <c r="C25" s="24">
        <v>4350428.22</v>
      </c>
      <c r="D25" s="43" t="s">
        <v>27</v>
      </c>
      <c r="E25" s="43"/>
      <c r="F25" s="24">
        <v>0</v>
      </c>
      <c r="G25" s="23">
        <v>0</v>
      </c>
    </row>
    <row r="26" spans="1:7" x14ac:dyDescent="0.3">
      <c r="A26" s="42" t="s">
        <v>26</v>
      </c>
      <c r="B26" s="24">
        <v>-105053660.91</v>
      </c>
      <c r="C26" s="24">
        <v>-102966563.16</v>
      </c>
      <c r="D26" s="25" t="s">
        <v>25</v>
      </c>
      <c r="E26" s="25"/>
      <c r="F26" s="24">
        <v>56896208.200000003</v>
      </c>
      <c r="G26" s="23">
        <v>50091845.460000001</v>
      </c>
    </row>
    <row r="27" spans="1:7" x14ac:dyDescent="0.3">
      <c r="A27" s="20" t="s">
        <v>24</v>
      </c>
      <c r="B27" s="24">
        <v>3781982.67</v>
      </c>
      <c r="C27" s="24">
        <v>3773335.95</v>
      </c>
      <c r="D27" s="25"/>
      <c r="E27" s="25"/>
      <c r="F27" s="24"/>
      <c r="G27" s="23"/>
    </row>
    <row r="28" spans="1:7" x14ac:dyDescent="0.3">
      <c r="A28" s="42" t="s">
        <v>23</v>
      </c>
      <c r="B28" s="24">
        <v>0</v>
      </c>
      <c r="C28" s="24">
        <v>0</v>
      </c>
      <c r="F28" s="24"/>
      <c r="G28" s="23"/>
    </row>
    <row r="29" spans="1:7" x14ac:dyDescent="0.3">
      <c r="A29" s="20" t="s">
        <v>22</v>
      </c>
      <c r="B29" s="24">
        <v>0</v>
      </c>
      <c r="C29" s="24">
        <v>0</v>
      </c>
      <c r="F29" s="37"/>
      <c r="G29" s="36"/>
    </row>
    <row r="30" spans="1:7" x14ac:dyDescent="0.3">
      <c r="A30" s="31"/>
      <c r="B30" s="24"/>
      <c r="C30" s="24"/>
      <c r="F30" s="37"/>
      <c r="G30" s="36"/>
    </row>
    <row r="31" spans="1:7" x14ac:dyDescent="0.3">
      <c r="A31" s="41" t="s">
        <v>21</v>
      </c>
      <c r="B31" s="40">
        <f>SUM(B21:B29)</f>
        <v>486694709.36000007</v>
      </c>
      <c r="C31" s="40">
        <f>SUM(C21:C29)</f>
        <v>488025630.29000002</v>
      </c>
      <c r="D31" s="14" t="s">
        <v>20</v>
      </c>
      <c r="E31" s="14"/>
      <c r="F31" s="40">
        <f>SUM(F21:F29)</f>
        <v>363847986.51999998</v>
      </c>
      <c r="G31" s="39">
        <f>SUM(G21:G29)</f>
        <v>357554089.64999998</v>
      </c>
    </row>
    <row r="32" spans="1:7" x14ac:dyDescent="0.3">
      <c r="A32" s="31"/>
      <c r="B32" s="24"/>
      <c r="C32" s="24"/>
      <c r="F32" s="26"/>
      <c r="G32" s="34"/>
    </row>
    <row r="33" spans="1:7" x14ac:dyDescent="0.3">
      <c r="A33" s="41" t="s">
        <v>19</v>
      </c>
      <c r="B33" s="40">
        <f>B31+B18</f>
        <v>809348552.6500001</v>
      </c>
      <c r="C33" s="40">
        <f>C31+C18</f>
        <v>757666260.03999996</v>
      </c>
      <c r="D33" s="14" t="s">
        <v>18</v>
      </c>
      <c r="E33" s="14"/>
      <c r="F33" s="40">
        <f>F31+F18</f>
        <v>674258188.79999995</v>
      </c>
      <c r="G33" s="39">
        <f>G31+G18</f>
        <v>680044945.76999998</v>
      </c>
    </row>
    <row r="34" spans="1:7" x14ac:dyDescent="0.3">
      <c r="A34" s="15"/>
      <c r="B34" s="38"/>
      <c r="C34" s="38"/>
      <c r="F34" s="37"/>
      <c r="G34" s="36"/>
    </row>
    <row r="35" spans="1:7" x14ac:dyDescent="0.3">
      <c r="A35" s="15"/>
      <c r="B35" s="24"/>
      <c r="C35" s="24"/>
      <c r="D35" s="35" t="s">
        <v>17</v>
      </c>
      <c r="E35" s="35"/>
      <c r="F35" s="26"/>
      <c r="G35" s="34"/>
    </row>
    <row r="36" spans="1:7" x14ac:dyDescent="0.3">
      <c r="A36" s="15"/>
      <c r="B36" s="26"/>
      <c r="C36" s="26"/>
      <c r="D36" s="14" t="s">
        <v>16</v>
      </c>
      <c r="E36" s="14"/>
      <c r="F36" s="33">
        <f>SUM(F37:F39)</f>
        <v>11585449.25</v>
      </c>
      <c r="G36" s="32">
        <f>SUM(G37:G39)</f>
        <v>11585449.25</v>
      </c>
    </row>
    <row r="37" spans="1:7" x14ac:dyDescent="0.3">
      <c r="A37" s="15"/>
      <c r="B37" s="26"/>
      <c r="C37" s="26"/>
      <c r="D37" s="25" t="s">
        <v>15</v>
      </c>
      <c r="E37" s="25"/>
      <c r="F37" s="24">
        <v>11585449.25</v>
      </c>
      <c r="G37" s="23">
        <v>11585449.25</v>
      </c>
    </row>
    <row r="38" spans="1:7" x14ac:dyDescent="0.3">
      <c r="A38" s="15"/>
      <c r="B38" s="26"/>
      <c r="C38" s="26"/>
      <c r="D38" s="25" t="s">
        <v>14</v>
      </c>
      <c r="E38" s="25"/>
      <c r="F38" s="24">
        <v>0</v>
      </c>
      <c r="G38" s="23"/>
    </row>
    <row r="39" spans="1:7" ht="33" x14ac:dyDescent="0.3">
      <c r="A39" s="15"/>
      <c r="B39" s="26"/>
      <c r="C39" s="26"/>
      <c r="D39" s="25" t="s">
        <v>13</v>
      </c>
      <c r="E39" s="25"/>
      <c r="F39" s="24"/>
      <c r="G39" s="23">
        <v>0</v>
      </c>
    </row>
    <row r="40" spans="1:7" x14ac:dyDescent="0.3">
      <c r="A40" s="31"/>
      <c r="B40" s="30"/>
      <c r="C40" s="30"/>
      <c r="D40" s="14" t="s">
        <v>12</v>
      </c>
      <c r="E40" s="14"/>
      <c r="F40" s="33">
        <f>SUM(F41:F45)</f>
        <v>123504914.60000002</v>
      </c>
      <c r="G40" s="32">
        <f>SUM(G41:G45)</f>
        <v>66035865.019999921</v>
      </c>
    </row>
    <row r="41" spans="1:7" x14ac:dyDescent="0.3">
      <c r="A41" s="31"/>
      <c r="B41" s="30"/>
      <c r="C41" s="30"/>
      <c r="D41" s="25" t="s">
        <v>11</v>
      </c>
      <c r="E41" s="25"/>
      <c r="F41" s="24">
        <v>53783506.740000002</v>
      </c>
      <c r="G41" s="23">
        <v>11943109.699999999</v>
      </c>
    </row>
    <row r="42" spans="1:7" x14ac:dyDescent="0.3">
      <c r="A42" s="31"/>
      <c r="B42" s="30"/>
      <c r="C42" s="30"/>
      <c r="D42" s="25" t="s">
        <v>10</v>
      </c>
      <c r="E42" s="25"/>
      <c r="F42" s="24">
        <v>415338464.79000002</v>
      </c>
      <c r="G42" s="23">
        <v>403395355.08999991</v>
      </c>
    </row>
    <row r="43" spans="1:7" x14ac:dyDescent="0.3">
      <c r="A43" s="15"/>
      <c r="B43" s="26"/>
      <c r="C43" s="26"/>
      <c r="D43" s="25" t="s">
        <v>9</v>
      </c>
      <c r="E43" s="25"/>
      <c r="F43" s="24">
        <v>0</v>
      </c>
      <c r="G43" s="23">
        <v>0</v>
      </c>
    </row>
    <row r="44" spans="1:7" x14ac:dyDescent="0.3">
      <c r="A44" s="15"/>
      <c r="B44" s="26"/>
      <c r="C44" s="26"/>
      <c r="D44" s="25" t="s">
        <v>8</v>
      </c>
      <c r="E44" s="25"/>
      <c r="F44" s="24"/>
      <c r="G44" s="23">
        <v>0</v>
      </c>
    </row>
    <row r="45" spans="1:7" ht="33" x14ac:dyDescent="0.3">
      <c r="A45" s="15"/>
      <c r="B45" s="26"/>
      <c r="C45" s="26"/>
      <c r="D45" s="25" t="s">
        <v>7</v>
      </c>
      <c r="E45" s="25"/>
      <c r="F45" s="24">
        <v>-345617056.93000001</v>
      </c>
      <c r="G45" s="23">
        <v>-349302599.76999998</v>
      </c>
    </row>
    <row r="46" spans="1:7" ht="33" x14ac:dyDescent="0.3">
      <c r="A46" s="15"/>
      <c r="B46" s="26"/>
      <c r="C46" s="26"/>
      <c r="D46" s="29" t="s">
        <v>6</v>
      </c>
      <c r="E46" s="29"/>
      <c r="F46" s="28">
        <f>SUM(F47:F48)</f>
        <v>0</v>
      </c>
      <c r="G46" s="27">
        <f>SUM(G47:G48)</f>
        <v>0</v>
      </c>
    </row>
    <row r="47" spans="1:7" x14ac:dyDescent="0.3">
      <c r="A47" s="20"/>
      <c r="B47" s="26"/>
      <c r="C47" s="26"/>
      <c r="D47" s="25" t="s">
        <v>5</v>
      </c>
      <c r="E47" s="25"/>
      <c r="F47" s="24"/>
      <c r="G47" s="23">
        <v>0</v>
      </c>
    </row>
    <row r="48" spans="1:7" ht="33" x14ac:dyDescent="0.3">
      <c r="A48" s="19"/>
      <c r="B48" s="6"/>
      <c r="C48" s="6"/>
      <c r="D48" s="25" t="s">
        <v>4</v>
      </c>
      <c r="E48" s="25"/>
      <c r="F48" s="24">
        <v>0</v>
      </c>
      <c r="G48" s="23"/>
    </row>
    <row r="49" spans="1:8" x14ac:dyDescent="0.3">
      <c r="A49" s="15"/>
      <c r="B49" s="6"/>
      <c r="C49" s="6"/>
      <c r="D49" s="22"/>
      <c r="E49" s="22"/>
      <c r="F49" s="6"/>
      <c r="G49" s="21"/>
    </row>
    <row r="50" spans="1:8" x14ac:dyDescent="0.3">
      <c r="A50" s="20"/>
      <c r="B50" s="6"/>
      <c r="C50" s="6"/>
      <c r="D50" s="14" t="s">
        <v>3</v>
      </c>
      <c r="E50" s="14"/>
      <c r="F50" s="13">
        <f>F46+F40+F36</f>
        <v>135090363.85000002</v>
      </c>
      <c r="G50" s="12">
        <f>G46+G40+G36</f>
        <v>77621314.269999921</v>
      </c>
    </row>
    <row r="51" spans="1:8" x14ac:dyDescent="0.3">
      <c r="A51" s="19"/>
      <c r="B51" s="6"/>
      <c r="C51" s="6"/>
      <c r="D51" s="18"/>
      <c r="E51" s="18"/>
      <c r="F51" s="17"/>
      <c r="G51" s="16"/>
    </row>
    <row r="52" spans="1:8" ht="33" x14ac:dyDescent="0.3">
      <c r="A52" s="15"/>
      <c r="D52" s="14" t="s">
        <v>2</v>
      </c>
      <c r="E52" s="14"/>
      <c r="F52" s="13">
        <f>F50+F33</f>
        <v>809348552.64999998</v>
      </c>
      <c r="G52" s="12">
        <f>G50+G33</f>
        <v>757666260.03999996</v>
      </c>
      <c r="H52" s="4" t="str">
        <f>IF($B$33=$F$52,"","VALOR INCORRECTO!! TOTAL DE ACTIVOS TIENE QUE SER IGUAL AL TOTAL DE LA SUMA DE PASIVO Y HACIENDA")</f>
        <v/>
      </c>
    </row>
    <row r="53" spans="1:8" ht="17.25" thickBot="1" x14ac:dyDescent="0.35">
      <c r="A53" s="11"/>
      <c r="B53" s="10"/>
      <c r="C53" s="10"/>
      <c r="D53" s="9"/>
      <c r="E53" s="9"/>
      <c r="F53" s="8"/>
      <c r="G53" s="7"/>
      <c r="H53" s="4" t="str">
        <f>IF($C$33=$G$52,"","VALOR INCORRECTO!! TOTAL DE ACTIVOS TIENE QUE SER IGUAL AL TOTAL DE LA SUMA DE PASIVO Y HCIENDA")</f>
        <v/>
      </c>
    </row>
    <row r="54" spans="1:8" x14ac:dyDescent="0.3">
      <c r="A54" s="1" t="s">
        <v>1</v>
      </c>
      <c r="B54" s="6"/>
      <c r="C54" s="6"/>
      <c r="F54" s="5"/>
      <c r="G54" s="5"/>
      <c r="H54" s="4"/>
    </row>
    <row r="55" spans="1:8" x14ac:dyDescent="0.3">
      <c r="B55" s="6"/>
      <c r="C55" s="6"/>
      <c r="F55" s="5"/>
      <c r="G55" s="6"/>
      <c r="H55" s="4"/>
    </row>
    <row r="56" spans="1:8" x14ac:dyDescent="0.3">
      <c r="B56" s="6"/>
      <c r="C56" s="6"/>
      <c r="F56" s="5"/>
      <c r="G56" s="5"/>
      <c r="H56" s="4"/>
    </row>
    <row r="57" spans="1:8" x14ac:dyDescent="0.3">
      <c r="B57" s="6"/>
      <c r="C57" s="6"/>
      <c r="F57" s="5"/>
      <c r="G57" s="5"/>
      <c r="H57" s="4"/>
    </row>
    <row r="58" spans="1:8" x14ac:dyDescent="0.3">
      <c r="B58" s="6"/>
      <c r="C58" s="6"/>
      <c r="F58" s="5"/>
      <c r="G58" s="5"/>
      <c r="H58" s="4"/>
    </row>
    <row r="61" spans="1:8" x14ac:dyDescent="0.3">
      <c r="B61" s="3"/>
      <c r="C61" s="2" t="s">
        <v>0</v>
      </c>
    </row>
  </sheetData>
  <sheetProtection password="C115" sheet="1" scenarios="1" formatColumns="0" formatRows="0" insertHyperlinks="0"/>
  <mergeCells count="15">
    <mergeCell ref="A5:D5"/>
    <mergeCell ref="F5:G5"/>
    <mergeCell ref="A1:G1"/>
    <mergeCell ref="A2:G2"/>
    <mergeCell ref="A3:G3"/>
    <mergeCell ref="A4:G4"/>
    <mergeCell ref="D13:E13"/>
    <mergeCell ref="D14:E14"/>
    <mergeCell ref="D15:E15"/>
    <mergeCell ref="D16:E16"/>
    <mergeCell ref="D25:E25"/>
    <mergeCell ref="D9:E9"/>
    <mergeCell ref="D10:E10"/>
    <mergeCell ref="D11:E11"/>
    <mergeCell ref="D12:E12"/>
  </mergeCells>
  <printOptions horizontalCentered="1"/>
  <pageMargins left="0.27559055118110237" right="0.15748031496062992" top="0.39370078740157483" bottom="0.51181102362204722" header="0.31496062992125984" footer="0.31496062992125984"/>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2CE8A-5A6F-4D2C-810E-F1EEDBD52FAF}">
  <sheetPr>
    <tabColor theme="0" tint="-0.249977111117893"/>
  </sheetPr>
  <dimension ref="A1:K21"/>
  <sheetViews>
    <sheetView view="pageBreakPreview" topLeftCell="A27" zoomScaleNormal="100" zoomScaleSheetLayoutView="100" workbookViewId="0">
      <selection activeCell="T89" sqref="T89"/>
    </sheetView>
  </sheetViews>
  <sheetFormatPr baseColWidth="10" defaultColWidth="11.42578125" defaultRowHeight="15" x14ac:dyDescent="0.25"/>
  <cols>
    <col min="1" max="1" width="23.5703125" customWidth="1"/>
  </cols>
  <sheetData>
    <row r="1" spans="1:11" ht="15.75" x14ac:dyDescent="0.25">
      <c r="A1" s="67" t="s">
        <v>64</v>
      </c>
      <c r="B1" s="67"/>
      <c r="C1" s="67"/>
      <c r="D1" s="67"/>
      <c r="E1" s="67"/>
      <c r="F1" s="67"/>
      <c r="G1" s="67"/>
      <c r="H1" s="67"/>
      <c r="I1" s="67"/>
      <c r="J1" s="67"/>
      <c r="K1" s="67"/>
    </row>
    <row r="2" spans="1:11" ht="15.75" customHeight="1" x14ac:dyDescent="0.25">
      <c r="A2" s="66" t="s">
        <v>394</v>
      </c>
      <c r="B2" s="66"/>
      <c r="C2" s="66"/>
      <c r="D2" s="66"/>
      <c r="E2" s="66"/>
      <c r="F2" s="66"/>
      <c r="G2" s="66"/>
      <c r="H2" s="66"/>
      <c r="I2" s="66"/>
      <c r="J2" s="66"/>
      <c r="K2" s="66"/>
    </row>
    <row r="3" spans="1:11" ht="16.5" customHeight="1" x14ac:dyDescent="0.25">
      <c r="A3" s="66" t="str">
        <f>'ETCA-I-01'!A3:G3</f>
        <v>Comision Estatal del Agua</v>
      </c>
      <c r="B3" s="66"/>
      <c r="C3" s="66"/>
      <c r="D3" s="66"/>
      <c r="E3" s="66"/>
      <c r="F3" s="66"/>
      <c r="G3" s="66"/>
      <c r="H3" s="66"/>
      <c r="I3" s="66"/>
      <c r="J3" s="66"/>
      <c r="K3" s="66"/>
    </row>
    <row r="4" spans="1:11" ht="15.75" customHeight="1" x14ac:dyDescent="0.25">
      <c r="A4" s="377" t="str">
        <f>'ETCA-I-09'!A4:I4</f>
        <v>Del 01 de Enero al 30 de Junio de 2019</v>
      </c>
      <c r="B4" s="377"/>
      <c r="C4" s="377"/>
      <c r="D4" s="377"/>
      <c r="E4" s="377"/>
      <c r="F4" s="377"/>
      <c r="G4" s="377"/>
      <c r="H4" s="377"/>
      <c r="I4" s="377"/>
      <c r="J4" s="377"/>
      <c r="K4" s="377"/>
    </row>
    <row r="5" spans="1:11" ht="15.75" thickBot="1" x14ac:dyDescent="0.3">
      <c r="A5" s="376" t="s">
        <v>178</v>
      </c>
      <c r="B5" s="376"/>
      <c r="C5" s="376"/>
      <c r="D5" s="376"/>
      <c r="E5" s="376"/>
      <c r="F5" s="376"/>
      <c r="G5" s="376"/>
      <c r="H5" s="376"/>
      <c r="I5" s="376"/>
      <c r="J5" s="376"/>
      <c r="K5" s="376"/>
    </row>
    <row r="6" spans="1:11" ht="115.5" thickBot="1" x14ac:dyDescent="0.3">
      <c r="A6" s="383" t="s">
        <v>393</v>
      </c>
      <c r="B6" s="382" t="s">
        <v>392</v>
      </c>
      <c r="C6" s="382" t="s">
        <v>391</v>
      </c>
      <c r="D6" s="382" t="s">
        <v>390</v>
      </c>
      <c r="E6" s="382" t="s">
        <v>389</v>
      </c>
      <c r="F6" s="382" t="s">
        <v>388</v>
      </c>
      <c r="G6" s="382" t="s">
        <v>387</v>
      </c>
      <c r="H6" s="382" t="s">
        <v>386</v>
      </c>
      <c r="I6" s="381" t="s">
        <v>385</v>
      </c>
      <c r="J6" s="381" t="s">
        <v>384</v>
      </c>
      <c r="K6" s="381" t="s">
        <v>383</v>
      </c>
    </row>
    <row r="7" spans="1:11" x14ac:dyDescent="0.25">
      <c r="A7" s="81"/>
      <c r="B7" s="84"/>
      <c r="C7" s="84"/>
      <c r="D7" s="84"/>
      <c r="E7" s="84"/>
      <c r="F7" s="84"/>
      <c r="G7" s="84"/>
      <c r="H7" s="84"/>
      <c r="I7" s="84"/>
      <c r="J7" s="84"/>
      <c r="K7" s="84"/>
    </row>
    <row r="8" spans="1:11" ht="25.5" x14ac:dyDescent="0.25">
      <c r="A8" s="91" t="s">
        <v>382</v>
      </c>
      <c r="B8" s="74">
        <f>B9+B10+B11+B12</f>
        <v>0</v>
      </c>
      <c r="C8" s="74">
        <f>C9+C10+C11+C12</f>
        <v>0</v>
      </c>
      <c r="D8" s="74">
        <f>D9+D10+D11+D12</f>
        <v>0</v>
      </c>
      <c r="E8" s="74">
        <f>E9+E10+E11+E12</f>
        <v>0</v>
      </c>
      <c r="F8" s="74">
        <f>F9+F10+F11+F12</f>
        <v>0</v>
      </c>
      <c r="G8" s="74">
        <f>G9+G10+G11+G12</f>
        <v>0</v>
      </c>
      <c r="H8" s="74">
        <f>H9+H10+H11+H12</f>
        <v>0</v>
      </c>
      <c r="I8" s="74">
        <f>I9+I10+I11+I12</f>
        <v>0</v>
      </c>
      <c r="J8" s="74">
        <f>J9+J10+J11+J12</f>
        <v>0</v>
      </c>
      <c r="K8" s="74">
        <f>E8-J8</f>
        <v>0</v>
      </c>
    </row>
    <row r="9" spans="1:11" x14ac:dyDescent="0.25">
      <c r="A9" s="380" t="s">
        <v>381</v>
      </c>
      <c r="B9" s="379">
        <v>0</v>
      </c>
      <c r="C9" s="379">
        <v>0</v>
      </c>
      <c r="D9" s="379">
        <v>0</v>
      </c>
      <c r="E9" s="379">
        <v>0</v>
      </c>
      <c r="F9" s="379">
        <v>0</v>
      </c>
      <c r="G9" s="379">
        <v>0</v>
      </c>
      <c r="H9" s="379">
        <v>0</v>
      </c>
      <c r="I9" s="379">
        <v>0</v>
      </c>
      <c r="J9" s="379">
        <v>0</v>
      </c>
      <c r="K9" s="74">
        <f>E9-J9</f>
        <v>0</v>
      </c>
    </row>
    <row r="10" spans="1:11" x14ac:dyDescent="0.25">
      <c r="A10" s="380" t="s">
        <v>380</v>
      </c>
      <c r="B10" s="379">
        <v>0</v>
      </c>
      <c r="C10" s="379"/>
      <c r="D10" s="379"/>
      <c r="E10" s="379">
        <v>0</v>
      </c>
      <c r="F10" s="379"/>
      <c r="G10" s="379"/>
      <c r="H10" s="379"/>
      <c r="I10" s="379"/>
      <c r="J10" s="379">
        <v>0</v>
      </c>
      <c r="K10" s="74">
        <f>E10-J10</f>
        <v>0</v>
      </c>
    </row>
    <row r="11" spans="1:11" x14ac:dyDescent="0.25">
      <c r="A11" s="380" t="s">
        <v>379</v>
      </c>
      <c r="B11" s="379">
        <v>0</v>
      </c>
      <c r="C11" s="379">
        <v>0</v>
      </c>
      <c r="D11" s="379">
        <v>0</v>
      </c>
      <c r="E11" s="379">
        <v>0</v>
      </c>
      <c r="F11" s="379">
        <v>0</v>
      </c>
      <c r="G11" s="379">
        <v>0</v>
      </c>
      <c r="H11" s="379">
        <v>0</v>
      </c>
      <c r="I11" s="379">
        <v>0</v>
      </c>
      <c r="J11" s="379">
        <v>0</v>
      </c>
      <c r="K11" s="74">
        <f>E11-J11</f>
        <v>0</v>
      </c>
    </row>
    <row r="12" spans="1:11" x14ac:dyDescent="0.25">
      <c r="A12" s="380" t="s">
        <v>378</v>
      </c>
      <c r="B12" s="379">
        <v>0</v>
      </c>
      <c r="C12" s="379"/>
      <c r="D12" s="379"/>
      <c r="E12" s="379">
        <v>0</v>
      </c>
      <c r="F12" s="379"/>
      <c r="G12" s="379"/>
      <c r="H12" s="379"/>
      <c r="I12" s="379"/>
      <c r="J12" s="379">
        <v>0</v>
      </c>
      <c r="K12" s="74">
        <f>E12-J12</f>
        <v>0</v>
      </c>
    </row>
    <row r="13" spans="1:11" x14ac:dyDescent="0.25">
      <c r="A13" s="378"/>
      <c r="B13" s="74"/>
      <c r="C13" s="74"/>
      <c r="D13" s="74"/>
      <c r="E13" s="74"/>
      <c r="F13" s="74"/>
      <c r="G13" s="74"/>
      <c r="H13" s="74"/>
      <c r="I13" s="74"/>
      <c r="J13" s="74"/>
      <c r="K13" s="74"/>
    </row>
    <row r="14" spans="1:11" ht="25.5" x14ac:dyDescent="0.25">
      <c r="A14" s="91" t="s">
        <v>377</v>
      </c>
      <c r="B14" s="74">
        <f>B15+B16+B17+B18</f>
        <v>0</v>
      </c>
      <c r="C14" s="74">
        <f>C15+C16+C17+C18</f>
        <v>0</v>
      </c>
      <c r="D14" s="74">
        <f>D15+D16+D17+D18</f>
        <v>0</v>
      </c>
      <c r="E14" s="74">
        <f>E15+E16+E17+E18</f>
        <v>0</v>
      </c>
      <c r="F14" s="74">
        <f>F15+F16+F17+F18</f>
        <v>0</v>
      </c>
      <c r="G14" s="74">
        <f>G15+G16+G17+G18</f>
        <v>0</v>
      </c>
      <c r="H14" s="74">
        <f>H15+H16+H17+H18</f>
        <v>0</v>
      </c>
      <c r="I14" s="74">
        <f>I15+I16+I17+I18</f>
        <v>0</v>
      </c>
      <c r="J14" s="74">
        <f>J15+J16+J17+J18</f>
        <v>0</v>
      </c>
      <c r="K14" s="74">
        <f>E14-J14</f>
        <v>0</v>
      </c>
    </row>
    <row r="15" spans="1:11" x14ac:dyDescent="0.25">
      <c r="A15" s="380" t="s">
        <v>376</v>
      </c>
      <c r="B15" s="379">
        <v>0</v>
      </c>
      <c r="C15" s="379"/>
      <c r="D15" s="379"/>
      <c r="E15" s="379">
        <v>0</v>
      </c>
      <c r="F15" s="379"/>
      <c r="G15" s="379"/>
      <c r="H15" s="379"/>
      <c r="I15" s="379"/>
      <c r="J15" s="379"/>
      <c r="K15" s="74">
        <f>E15-J15</f>
        <v>0</v>
      </c>
    </row>
    <row r="16" spans="1:11" x14ac:dyDescent="0.25">
      <c r="A16" s="380" t="s">
        <v>375</v>
      </c>
      <c r="B16" s="379">
        <v>0</v>
      </c>
      <c r="C16" s="379"/>
      <c r="D16" s="379">
        <v>0</v>
      </c>
      <c r="E16" s="379">
        <v>0</v>
      </c>
      <c r="F16" s="379">
        <v>0</v>
      </c>
      <c r="G16" s="379">
        <v>0</v>
      </c>
      <c r="H16" s="379">
        <v>0</v>
      </c>
      <c r="I16" s="379">
        <v>0</v>
      </c>
      <c r="J16" s="379">
        <v>0</v>
      </c>
      <c r="K16" s="74">
        <f>E16-J16</f>
        <v>0</v>
      </c>
    </row>
    <row r="17" spans="1:11" x14ac:dyDescent="0.25">
      <c r="A17" s="380" t="s">
        <v>374</v>
      </c>
      <c r="B17" s="379">
        <v>0</v>
      </c>
      <c r="C17" s="379">
        <v>0</v>
      </c>
      <c r="D17" s="379"/>
      <c r="E17" s="379">
        <v>0</v>
      </c>
      <c r="F17" s="379"/>
      <c r="G17" s="379"/>
      <c r="H17" s="379"/>
      <c r="I17" s="379"/>
      <c r="J17" s="379"/>
      <c r="K17" s="74">
        <f>E17-J17</f>
        <v>0</v>
      </c>
    </row>
    <row r="18" spans="1:11" x14ac:dyDescent="0.25">
      <c r="A18" s="380" t="s">
        <v>373</v>
      </c>
      <c r="B18" s="379">
        <v>0</v>
      </c>
      <c r="C18" s="379"/>
      <c r="D18" s="379"/>
      <c r="E18" s="379">
        <v>0</v>
      </c>
      <c r="F18" s="379"/>
      <c r="G18" s="379"/>
      <c r="H18" s="379"/>
      <c r="I18" s="379"/>
      <c r="J18" s="379"/>
      <c r="K18" s="74">
        <f>E18-J18</f>
        <v>0</v>
      </c>
    </row>
    <row r="19" spans="1:11" x14ac:dyDescent="0.25">
      <c r="A19" s="378"/>
      <c r="B19" s="74">
        <v>0</v>
      </c>
      <c r="C19" s="74"/>
      <c r="D19" s="74"/>
      <c r="E19" s="74"/>
      <c r="F19" s="74"/>
      <c r="G19" s="74"/>
      <c r="H19" s="74"/>
      <c r="I19" s="74"/>
      <c r="J19" s="74"/>
      <c r="K19" s="74"/>
    </row>
    <row r="20" spans="1:11" ht="38.25" x14ac:dyDescent="0.25">
      <c r="A20" s="91" t="s">
        <v>372</v>
      </c>
      <c r="B20" s="74">
        <f>B8+B14</f>
        <v>0</v>
      </c>
      <c r="C20" s="74">
        <f>C8+C14</f>
        <v>0</v>
      </c>
      <c r="D20" s="74">
        <f>D8+D14</f>
        <v>0</v>
      </c>
      <c r="E20" s="74">
        <f>E8+E14</f>
        <v>0</v>
      </c>
      <c r="F20" s="74">
        <f>F8+F14</f>
        <v>0</v>
      </c>
      <c r="G20" s="74">
        <f>G8+G14</f>
        <v>0</v>
      </c>
      <c r="H20" s="74">
        <f>H8+H14</f>
        <v>0</v>
      </c>
      <c r="I20" s="74">
        <f>I8+I14</f>
        <v>0</v>
      </c>
      <c r="J20" s="74">
        <f>J8+J14</f>
        <v>0</v>
      </c>
      <c r="K20" s="74">
        <f>E20-J20</f>
        <v>0</v>
      </c>
    </row>
    <row r="21" spans="1:11" ht="15.75" thickBot="1" x14ac:dyDescent="0.3">
      <c r="A21" s="73"/>
      <c r="B21" s="70"/>
      <c r="C21" s="70"/>
      <c r="D21" s="70"/>
      <c r="E21" s="70"/>
      <c r="F21" s="70"/>
      <c r="G21" s="70"/>
      <c r="H21" s="70"/>
      <c r="I21" s="70"/>
      <c r="J21" s="70"/>
      <c r="K21" s="70"/>
    </row>
  </sheetData>
  <mergeCells count="5">
    <mergeCell ref="A3:K3"/>
    <mergeCell ref="A1:K1"/>
    <mergeCell ref="A2:K2"/>
    <mergeCell ref="A4:K4"/>
    <mergeCell ref="A5:K5"/>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5DEF-A883-4513-A2CC-25CA2B2AE1C8}">
  <sheetPr>
    <tabColor theme="0" tint="-0.249977111117893"/>
  </sheetPr>
  <dimension ref="A1:I28"/>
  <sheetViews>
    <sheetView view="pageBreakPreview" topLeftCell="A16" zoomScale="110" zoomScaleNormal="100" zoomScaleSheetLayoutView="110" workbookViewId="0">
      <selection activeCell="T89" sqref="T89"/>
    </sheetView>
  </sheetViews>
  <sheetFormatPr baseColWidth="10" defaultRowHeight="15" x14ac:dyDescent="0.25"/>
  <sheetData>
    <row r="1" spans="1:9" s="297" customFormat="1" ht="16.5" x14ac:dyDescent="0.3">
      <c r="A1" s="403" t="s">
        <v>64</v>
      </c>
      <c r="B1" s="403"/>
      <c r="C1" s="403"/>
      <c r="D1" s="403"/>
      <c r="E1" s="403"/>
      <c r="F1" s="403"/>
      <c r="G1" s="403"/>
      <c r="H1" s="403"/>
      <c r="I1" s="403"/>
    </row>
    <row r="2" spans="1:9" s="297" customFormat="1" ht="16.5" x14ac:dyDescent="0.3">
      <c r="A2" s="137" t="s">
        <v>403</v>
      </c>
      <c r="B2" s="137"/>
      <c r="C2" s="137"/>
      <c r="D2" s="137"/>
      <c r="E2" s="137"/>
      <c r="F2" s="137"/>
      <c r="G2" s="137"/>
      <c r="H2" s="137"/>
      <c r="I2" s="137"/>
    </row>
    <row r="3" spans="1:9" s="297" customFormat="1" ht="16.5" x14ac:dyDescent="0.3">
      <c r="A3" s="202" t="str">
        <f>'[3]ETCA-I-01'!A3:G3</f>
        <v>Comision Estatal del Agua</v>
      </c>
      <c r="B3" s="202"/>
      <c r="C3" s="202"/>
      <c r="D3" s="202"/>
      <c r="E3" s="202"/>
      <c r="F3" s="202"/>
      <c r="G3" s="202"/>
      <c r="H3" s="202"/>
      <c r="I3" s="202"/>
    </row>
    <row r="4" spans="1:9" s="297" customFormat="1" ht="16.5" x14ac:dyDescent="0.3">
      <c r="A4" s="202" t="s">
        <v>402</v>
      </c>
      <c r="B4" s="202"/>
      <c r="C4" s="202"/>
      <c r="D4" s="202"/>
      <c r="E4" s="202"/>
      <c r="F4" s="202"/>
      <c r="G4" s="202"/>
      <c r="H4" s="202"/>
      <c r="I4" s="202"/>
    </row>
    <row r="5" spans="1:9" s="297" customFormat="1" ht="18" customHeight="1" thickBot="1" x14ac:dyDescent="0.35">
      <c r="A5" s="400"/>
      <c r="B5" s="402" t="s">
        <v>401</v>
      </c>
      <c r="C5" s="402"/>
      <c r="D5" s="402"/>
      <c r="E5" s="402"/>
      <c r="F5" s="402"/>
      <c r="G5" s="402"/>
      <c r="H5" s="401"/>
      <c r="I5" s="400"/>
    </row>
    <row r="6" spans="1:9" s="297" customFormat="1" ht="16.5" x14ac:dyDescent="0.3">
      <c r="A6" s="399"/>
      <c r="B6" s="398"/>
      <c r="C6" s="398"/>
      <c r="D6" s="398"/>
      <c r="E6" s="398"/>
      <c r="F6" s="398"/>
      <c r="G6" s="398"/>
      <c r="H6" s="398"/>
      <c r="I6" s="397"/>
    </row>
    <row r="7" spans="1:9" s="297" customFormat="1" ht="15" customHeight="1" x14ac:dyDescent="0.3">
      <c r="A7" s="396"/>
      <c r="B7" s="384"/>
      <c r="C7" s="395"/>
      <c r="D7" s="395"/>
      <c r="E7" s="395"/>
      <c r="F7" s="395"/>
      <c r="G7" s="395"/>
      <c r="H7" s="395"/>
      <c r="I7" s="393"/>
    </row>
    <row r="8" spans="1:9" s="297" customFormat="1" ht="16.5" x14ac:dyDescent="0.3">
      <c r="A8" s="394" t="s">
        <v>400</v>
      </c>
      <c r="B8" s="384"/>
      <c r="C8" s="384"/>
      <c r="D8" s="384"/>
      <c r="E8" s="384"/>
      <c r="F8" s="384"/>
      <c r="G8" s="384"/>
      <c r="H8" s="384"/>
      <c r="I8" s="393"/>
    </row>
    <row r="9" spans="1:9" s="297" customFormat="1" ht="42.75" customHeight="1" x14ac:dyDescent="0.3">
      <c r="A9" s="392" t="s">
        <v>399</v>
      </c>
      <c r="B9" s="391"/>
      <c r="C9" s="391"/>
      <c r="D9" s="391"/>
      <c r="E9" s="391"/>
      <c r="F9" s="391"/>
      <c r="G9" s="391"/>
      <c r="H9" s="391"/>
      <c r="I9" s="390"/>
    </row>
    <row r="10" spans="1:9" s="297" customFormat="1" ht="16.5" x14ac:dyDescent="0.3">
      <c r="A10" s="394"/>
      <c r="B10" s="384"/>
      <c r="C10" s="384"/>
      <c r="D10" s="384"/>
      <c r="E10" s="384"/>
      <c r="F10" s="384"/>
      <c r="G10" s="384"/>
      <c r="H10" s="384"/>
      <c r="I10" s="393"/>
    </row>
    <row r="11" spans="1:9" s="297" customFormat="1" ht="55.5" customHeight="1" x14ac:dyDescent="0.3">
      <c r="A11" s="392" t="s">
        <v>398</v>
      </c>
      <c r="B11" s="391"/>
      <c r="C11" s="391"/>
      <c r="D11" s="391"/>
      <c r="E11" s="391"/>
      <c r="F11" s="391"/>
      <c r="G11" s="391"/>
      <c r="H11" s="391"/>
      <c r="I11" s="390"/>
    </row>
    <row r="12" spans="1:9" s="297" customFormat="1" ht="12" customHeight="1" x14ac:dyDescent="0.3">
      <c r="A12" s="394"/>
      <c r="B12" s="384"/>
      <c r="C12" s="384"/>
      <c r="D12" s="384"/>
      <c r="E12" s="384"/>
      <c r="F12" s="384"/>
      <c r="G12" s="384"/>
      <c r="H12" s="384"/>
      <c r="I12" s="393"/>
    </row>
    <row r="13" spans="1:9" s="297" customFormat="1" ht="81.75" customHeight="1" x14ac:dyDescent="0.3">
      <c r="A13" s="392" t="s">
        <v>397</v>
      </c>
      <c r="B13" s="391"/>
      <c r="C13" s="391"/>
      <c r="D13" s="391"/>
      <c r="E13" s="391"/>
      <c r="F13" s="391"/>
      <c r="G13" s="391"/>
      <c r="H13" s="391"/>
      <c r="I13" s="390"/>
    </row>
    <row r="14" spans="1:9" s="297" customFormat="1" ht="16.5" x14ac:dyDescent="0.3">
      <c r="A14" s="394"/>
      <c r="B14" s="384"/>
      <c r="C14" s="384"/>
      <c r="D14" s="384"/>
      <c r="E14" s="384"/>
      <c r="F14" s="384"/>
      <c r="G14" s="384"/>
      <c r="H14" s="384"/>
      <c r="I14" s="393"/>
    </row>
    <row r="15" spans="1:9" s="297" customFormat="1" ht="104.25" customHeight="1" x14ac:dyDescent="0.3">
      <c r="A15" s="392" t="s">
        <v>396</v>
      </c>
      <c r="B15" s="391"/>
      <c r="C15" s="391"/>
      <c r="D15" s="391"/>
      <c r="E15" s="391"/>
      <c r="F15" s="391"/>
      <c r="G15" s="391"/>
      <c r="H15" s="391"/>
      <c r="I15" s="390"/>
    </row>
    <row r="16" spans="1:9" s="297" customFormat="1" ht="16.5" x14ac:dyDescent="0.3">
      <c r="A16" s="394"/>
      <c r="B16" s="384"/>
      <c r="C16" s="384"/>
      <c r="D16" s="384"/>
      <c r="E16" s="384"/>
      <c r="F16" s="384"/>
      <c r="G16" s="384"/>
      <c r="H16" s="384"/>
      <c r="I16" s="393"/>
    </row>
    <row r="17" spans="1:9" s="297" customFormat="1" ht="29.25" customHeight="1" x14ac:dyDescent="0.3">
      <c r="A17" s="392" t="s">
        <v>395</v>
      </c>
      <c r="B17" s="391"/>
      <c r="C17" s="391"/>
      <c r="D17" s="391"/>
      <c r="E17" s="391"/>
      <c r="F17" s="391"/>
      <c r="G17" s="391"/>
      <c r="H17" s="391"/>
      <c r="I17" s="390"/>
    </row>
    <row r="18" spans="1:9" s="297" customFormat="1" ht="32.25" customHeight="1" thickBot="1" x14ac:dyDescent="0.35">
      <c r="A18" s="389"/>
      <c r="B18" s="388"/>
      <c r="C18" s="388"/>
      <c r="D18" s="388"/>
      <c r="E18" s="388"/>
      <c r="F18" s="388"/>
      <c r="G18" s="388"/>
      <c r="H18" s="388"/>
      <c r="I18" s="387"/>
    </row>
    <row r="19" spans="1:9" s="297" customFormat="1" ht="16.5" x14ac:dyDescent="0.3">
      <c r="A19" s="386" t="s">
        <v>182</v>
      </c>
      <c r="B19" s="386"/>
      <c r="C19" s="386"/>
      <c r="D19" s="386"/>
      <c r="E19" s="386"/>
      <c r="F19" s="386"/>
      <c r="G19" s="386"/>
      <c r="H19" s="386"/>
      <c r="I19" s="386"/>
    </row>
    <row r="20" spans="1:9" s="297" customFormat="1" ht="16.5" x14ac:dyDescent="0.3">
      <c r="A20" s="385"/>
      <c r="B20" s="385"/>
      <c r="C20" s="385"/>
      <c r="D20" s="385"/>
      <c r="E20" s="385"/>
      <c r="F20" s="385"/>
      <c r="G20" s="385"/>
      <c r="H20" s="385"/>
      <c r="I20" s="385"/>
    </row>
    <row r="21" spans="1:9" s="297" customFormat="1" ht="16.5" x14ac:dyDescent="0.3"/>
    <row r="22" spans="1:9" s="297" customFormat="1" ht="16.5" x14ac:dyDescent="0.3"/>
    <row r="23" spans="1:9" s="297" customFormat="1" ht="16.5" x14ac:dyDescent="0.3"/>
    <row r="24" spans="1:9" s="297" customFormat="1" ht="16.5" x14ac:dyDescent="0.3"/>
    <row r="25" spans="1:9" s="297" customFormat="1" ht="16.5" x14ac:dyDescent="0.3">
      <c r="A25" s="384"/>
      <c r="B25" s="384"/>
      <c r="C25" s="384"/>
      <c r="D25" s="384"/>
      <c r="E25" s="384"/>
      <c r="F25" s="384"/>
      <c r="G25" s="384"/>
      <c r="H25" s="384"/>
      <c r="I25" s="384"/>
    </row>
    <row r="26" spans="1:9" s="297" customFormat="1" ht="16.5" x14ac:dyDescent="0.3">
      <c r="A26" s="384"/>
      <c r="B26" s="384"/>
      <c r="C26" s="384"/>
      <c r="D26" s="384"/>
      <c r="E26" s="384"/>
      <c r="F26" s="384"/>
      <c r="G26" s="384"/>
      <c r="H26" s="384"/>
      <c r="I26" s="384"/>
    </row>
    <row r="27" spans="1:9" s="297" customFormat="1" ht="16.5" x14ac:dyDescent="0.3">
      <c r="A27" s="384"/>
      <c r="B27" s="384"/>
      <c r="C27" s="384"/>
      <c r="D27" s="384"/>
      <c r="E27" s="384"/>
      <c r="F27" s="384"/>
      <c r="G27" s="384"/>
      <c r="H27" s="384"/>
      <c r="I27" s="384"/>
    </row>
    <row r="28" spans="1:9" s="297" customFormat="1" ht="16.5" x14ac:dyDescent="0.3"/>
  </sheetData>
  <mergeCells count="11">
    <mergeCell ref="A17:I17"/>
    <mergeCell ref="A19:I20"/>
    <mergeCell ref="A1:I1"/>
    <mergeCell ref="A3:I3"/>
    <mergeCell ref="A2:I2"/>
    <mergeCell ref="A4:I4"/>
    <mergeCell ref="B5:G5"/>
    <mergeCell ref="A9:I9"/>
    <mergeCell ref="A11:I11"/>
    <mergeCell ref="A13:I13"/>
    <mergeCell ref="A15:I15"/>
  </mergeCells>
  <pageMargins left="0.43307086614173229" right="0.31496062992125984" top="0.55118110236220474" bottom="0.74803149606299213" header="0.31496062992125984" footer="0.31496062992125984"/>
  <pageSetup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1BC1E-759C-4AF4-BEB9-7748A30F1A70}">
  <sheetPr>
    <tabColor theme="0" tint="-0.249977111117893"/>
  </sheetPr>
  <dimension ref="A1:J50"/>
  <sheetViews>
    <sheetView view="pageBreakPreview" zoomScaleNormal="100" zoomScaleSheetLayoutView="100" workbookViewId="0">
      <selection activeCell="T89" sqref="T89"/>
    </sheetView>
  </sheetViews>
  <sheetFormatPr baseColWidth="10" defaultColWidth="11.28515625" defaultRowHeight="16.5" x14ac:dyDescent="0.3"/>
  <cols>
    <col min="1" max="1" width="3.7109375" style="297" customWidth="1"/>
    <col min="2" max="8" width="11.28515625" style="297"/>
    <col min="9" max="9" width="12.28515625" style="297" customWidth="1"/>
    <col min="10" max="16384" width="11.28515625" style="297"/>
  </cols>
  <sheetData>
    <row r="1" spans="1:10" x14ac:dyDescent="0.3">
      <c r="A1" s="403" t="s">
        <v>64</v>
      </c>
      <c r="B1" s="403"/>
      <c r="C1" s="403"/>
      <c r="D1" s="403"/>
      <c r="E1" s="403"/>
      <c r="F1" s="403"/>
      <c r="G1" s="403"/>
      <c r="H1" s="403"/>
      <c r="I1" s="403"/>
      <c r="J1" s="403"/>
    </row>
    <row r="2" spans="1:10" x14ac:dyDescent="0.3">
      <c r="A2" s="137" t="s">
        <v>445</v>
      </c>
      <c r="B2" s="137"/>
      <c r="C2" s="137"/>
      <c r="D2" s="137"/>
      <c r="E2" s="137"/>
      <c r="F2" s="137"/>
      <c r="G2" s="137"/>
      <c r="H2" s="137"/>
      <c r="I2" s="137"/>
      <c r="J2" s="137"/>
    </row>
    <row r="3" spans="1:10" x14ac:dyDescent="0.3">
      <c r="A3" s="202" t="str">
        <f>'ETCA-I-01'!A3:G3</f>
        <v>Comision Estatal del Agua</v>
      </c>
      <c r="B3" s="202"/>
      <c r="C3" s="202"/>
      <c r="D3" s="202"/>
      <c r="E3" s="202"/>
      <c r="F3" s="202"/>
      <c r="G3" s="202"/>
      <c r="H3" s="202"/>
      <c r="I3" s="202"/>
      <c r="J3" s="202"/>
    </row>
    <row r="4" spans="1:10" x14ac:dyDescent="0.3">
      <c r="A4" s="202" t="str">
        <f>'ETCA-I-01'!A4:G4</f>
        <v>Al 30 de Junio de 2019</v>
      </c>
      <c r="B4" s="202"/>
      <c r="C4" s="202"/>
      <c r="D4" s="202"/>
      <c r="E4" s="202"/>
      <c r="F4" s="202"/>
      <c r="G4" s="202"/>
      <c r="H4" s="202"/>
      <c r="I4" s="202"/>
      <c r="J4" s="202"/>
    </row>
    <row r="5" spans="1:10" ht="18" customHeight="1" thickBot="1" x14ac:dyDescent="0.35">
      <c r="A5" s="418" t="s">
        <v>444</v>
      </c>
      <c r="B5" s="418"/>
      <c r="C5" s="418"/>
      <c r="D5" s="418"/>
      <c r="E5" s="418"/>
      <c r="F5" s="418"/>
      <c r="G5" s="418"/>
      <c r="H5" s="418"/>
      <c r="I5" s="417"/>
    </row>
    <row r="6" spans="1:10" x14ac:dyDescent="0.3">
      <c r="A6" s="399"/>
      <c r="B6" s="398"/>
      <c r="C6" s="398"/>
      <c r="D6" s="398"/>
      <c r="E6" s="398"/>
      <c r="F6" s="398"/>
      <c r="G6" s="398"/>
      <c r="H6" s="398"/>
      <c r="I6" s="398"/>
      <c r="J6" s="397"/>
    </row>
    <row r="7" spans="1:10" x14ac:dyDescent="0.3">
      <c r="A7" s="396"/>
      <c r="B7" s="384"/>
      <c r="C7" s="384"/>
      <c r="D7" s="384"/>
      <c r="E7" s="384"/>
      <c r="F7" s="384"/>
      <c r="G7" s="384"/>
      <c r="H7" s="384"/>
      <c r="I7" s="384"/>
      <c r="J7" s="393"/>
    </row>
    <row r="8" spans="1:10" x14ac:dyDescent="0.3">
      <c r="A8" s="396"/>
      <c r="B8" s="384"/>
      <c r="C8" s="384"/>
      <c r="D8" s="384"/>
      <c r="E8" s="384"/>
      <c r="F8" s="384"/>
      <c r="G8" s="384"/>
      <c r="H8" s="384"/>
      <c r="I8" s="384"/>
      <c r="J8" s="393"/>
    </row>
    <row r="9" spans="1:10" ht="6" customHeight="1" x14ac:dyDescent="0.3">
      <c r="A9" s="396"/>
      <c r="B9" s="384"/>
      <c r="C9" s="384"/>
      <c r="D9" s="384"/>
      <c r="E9" s="384"/>
      <c r="F9" s="384"/>
      <c r="G9" s="384"/>
      <c r="H9" s="384"/>
      <c r="I9" s="384"/>
      <c r="J9" s="393"/>
    </row>
    <row r="10" spans="1:10" ht="9" customHeight="1" thickBot="1" x14ac:dyDescent="0.35">
      <c r="A10" s="396"/>
      <c r="B10" s="384"/>
      <c r="C10" s="384"/>
      <c r="D10" s="384"/>
      <c r="E10" s="384"/>
      <c r="F10" s="384"/>
      <c r="G10" s="384"/>
      <c r="H10" s="384"/>
      <c r="I10" s="384"/>
      <c r="J10" s="393"/>
    </row>
    <row r="11" spans="1:10" x14ac:dyDescent="0.3">
      <c r="A11" s="396"/>
      <c r="B11" s="384"/>
      <c r="C11" s="416" t="s">
        <v>443</v>
      </c>
      <c r="D11" s="415"/>
      <c r="E11" s="415"/>
      <c r="F11" s="415"/>
      <c r="G11" s="415"/>
      <c r="H11" s="414"/>
      <c r="I11" s="384"/>
      <c r="J11" s="393"/>
    </row>
    <row r="12" spans="1:10" x14ac:dyDescent="0.3">
      <c r="A12" s="396"/>
      <c r="B12" s="384"/>
      <c r="C12" s="413"/>
      <c r="D12" s="412"/>
      <c r="E12" s="412"/>
      <c r="F12" s="412"/>
      <c r="G12" s="412"/>
      <c r="H12" s="411"/>
      <c r="I12" s="384"/>
      <c r="J12" s="393"/>
    </row>
    <row r="13" spans="1:10" x14ac:dyDescent="0.3">
      <c r="A13" s="396"/>
      <c r="B13" s="384"/>
      <c r="C13" s="413"/>
      <c r="D13" s="412"/>
      <c r="E13" s="412"/>
      <c r="F13" s="412"/>
      <c r="G13" s="412"/>
      <c r="H13" s="411"/>
      <c r="I13" s="384"/>
      <c r="J13" s="393"/>
    </row>
    <row r="14" spans="1:10" x14ac:dyDescent="0.3">
      <c r="A14" s="396"/>
      <c r="B14" s="384"/>
      <c r="C14" s="413"/>
      <c r="D14" s="412"/>
      <c r="E14" s="412"/>
      <c r="F14" s="412"/>
      <c r="G14" s="412"/>
      <c r="H14" s="411"/>
      <c r="I14" s="384"/>
      <c r="J14" s="393"/>
    </row>
    <row r="15" spans="1:10" x14ac:dyDescent="0.3">
      <c r="A15" s="396"/>
      <c r="B15" s="384"/>
      <c r="C15" s="413"/>
      <c r="D15" s="412"/>
      <c r="E15" s="412"/>
      <c r="F15" s="412"/>
      <c r="G15" s="412"/>
      <c r="H15" s="411"/>
      <c r="I15" s="384"/>
      <c r="J15" s="393"/>
    </row>
    <row r="16" spans="1:10" x14ac:dyDescent="0.3">
      <c r="A16" s="396"/>
      <c r="B16" s="384"/>
      <c r="C16" s="413"/>
      <c r="D16" s="412"/>
      <c r="E16" s="412"/>
      <c r="F16" s="412"/>
      <c r="G16" s="412"/>
      <c r="H16" s="411"/>
      <c r="I16" s="384"/>
      <c r="J16" s="393"/>
    </row>
    <row r="17" spans="1:10" ht="17.25" thickBot="1" x14ac:dyDescent="0.35">
      <c r="A17" s="396"/>
      <c r="B17" s="384"/>
      <c r="C17" s="410"/>
      <c r="D17" s="409"/>
      <c r="E17" s="409"/>
      <c r="F17" s="409"/>
      <c r="G17" s="409"/>
      <c r="H17" s="408"/>
      <c r="I17" s="384"/>
      <c r="J17" s="393"/>
    </row>
    <row r="18" spans="1:10" x14ac:dyDescent="0.3">
      <c r="A18" s="396"/>
      <c r="B18" s="384"/>
      <c r="C18" s="384"/>
      <c r="D18" s="384"/>
      <c r="E18" s="384"/>
      <c r="F18" s="384"/>
      <c r="G18" s="384"/>
      <c r="H18" s="384"/>
      <c r="I18" s="384"/>
      <c r="J18" s="393"/>
    </row>
    <row r="19" spans="1:10" x14ac:dyDescent="0.3">
      <c r="A19" s="396"/>
      <c r="B19" s="384"/>
      <c r="C19" s="404" t="s">
        <v>442</v>
      </c>
      <c r="D19" s="384"/>
      <c r="E19" s="384"/>
      <c r="F19" s="384"/>
      <c r="G19" s="384"/>
      <c r="H19" s="384"/>
      <c r="I19" s="384"/>
      <c r="J19" s="393"/>
    </row>
    <row r="20" spans="1:10" ht="9.75" customHeight="1" thickBot="1" x14ac:dyDescent="0.35">
      <c r="A20" s="396"/>
      <c r="B20" s="384"/>
      <c r="C20" s="404"/>
      <c r="D20" s="384"/>
      <c r="E20" s="384"/>
      <c r="F20" s="384"/>
      <c r="G20" s="384"/>
      <c r="H20" s="384"/>
      <c r="I20" s="384"/>
      <c r="J20" s="393"/>
    </row>
    <row r="21" spans="1:10" x14ac:dyDescent="0.3">
      <c r="A21" s="396"/>
      <c r="B21" s="384"/>
      <c r="C21" s="407" t="s">
        <v>441</v>
      </c>
      <c r="D21" s="398"/>
      <c r="E21" s="398"/>
      <c r="F21" s="398"/>
      <c r="G21" s="398"/>
      <c r="H21" s="397"/>
      <c r="I21" s="384"/>
      <c r="J21" s="393"/>
    </row>
    <row r="22" spans="1:10" x14ac:dyDescent="0.3">
      <c r="A22" s="396"/>
      <c r="B22" s="384"/>
      <c r="C22" s="394" t="s">
        <v>440</v>
      </c>
      <c r="D22" s="384"/>
      <c r="E22" s="384"/>
      <c r="F22" s="384"/>
      <c r="G22" s="384"/>
      <c r="H22" s="393"/>
      <c r="I22" s="384"/>
      <c r="J22" s="393"/>
    </row>
    <row r="23" spans="1:10" x14ac:dyDescent="0.3">
      <c r="A23" s="396"/>
      <c r="B23" s="384"/>
      <c r="C23" s="394" t="s">
        <v>439</v>
      </c>
      <c r="D23" s="384"/>
      <c r="E23" s="384"/>
      <c r="F23" s="384"/>
      <c r="G23" s="384"/>
      <c r="H23" s="393"/>
      <c r="I23" s="384"/>
      <c r="J23" s="393"/>
    </row>
    <row r="24" spans="1:10" ht="17.25" thickBot="1" x14ac:dyDescent="0.35">
      <c r="A24" s="396"/>
      <c r="B24" s="384"/>
      <c r="C24" s="406" t="s">
        <v>438</v>
      </c>
      <c r="D24" s="388"/>
      <c r="E24" s="388"/>
      <c r="F24" s="388"/>
      <c r="G24" s="388"/>
      <c r="H24" s="387"/>
      <c r="I24" s="384"/>
      <c r="J24" s="393"/>
    </row>
    <row r="25" spans="1:10" x14ac:dyDescent="0.3">
      <c r="A25" s="396"/>
      <c r="B25" s="384"/>
      <c r="C25" s="384"/>
      <c r="D25" s="384"/>
      <c r="E25" s="384"/>
      <c r="F25" s="384"/>
      <c r="G25" s="384"/>
      <c r="H25" s="384"/>
      <c r="I25" s="384"/>
      <c r="J25" s="393"/>
    </row>
    <row r="26" spans="1:10" x14ac:dyDescent="0.3">
      <c r="A26" s="405" t="s">
        <v>437</v>
      </c>
      <c r="B26" s="384" t="s">
        <v>436</v>
      </c>
      <c r="C26" s="384"/>
      <c r="D26" s="384"/>
      <c r="E26" s="384"/>
      <c r="F26" s="384"/>
      <c r="G26" s="384"/>
      <c r="H26" s="384"/>
      <c r="I26" s="384"/>
      <c r="J26" s="393"/>
    </row>
    <row r="27" spans="1:10" x14ac:dyDescent="0.3">
      <c r="A27" s="405" t="s">
        <v>435</v>
      </c>
      <c r="B27" s="384" t="s">
        <v>434</v>
      </c>
      <c r="C27" s="384"/>
      <c r="D27" s="384"/>
      <c r="E27" s="384"/>
      <c r="F27" s="384"/>
      <c r="G27" s="384"/>
      <c r="H27" s="384"/>
      <c r="I27" s="384"/>
      <c r="J27" s="393"/>
    </row>
    <row r="28" spans="1:10" x14ac:dyDescent="0.3">
      <c r="A28" s="405" t="s">
        <v>433</v>
      </c>
      <c r="B28" s="384" t="s">
        <v>432</v>
      </c>
      <c r="C28" s="384"/>
      <c r="D28" s="384"/>
      <c r="E28" s="384"/>
      <c r="F28" s="384"/>
      <c r="G28" s="384"/>
      <c r="H28" s="384"/>
      <c r="I28" s="384"/>
      <c r="J28" s="393"/>
    </row>
    <row r="29" spans="1:10" x14ac:dyDescent="0.3">
      <c r="A29" s="405" t="s">
        <v>431</v>
      </c>
      <c r="B29" s="384" t="s">
        <v>430</v>
      </c>
      <c r="C29" s="384"/>
      <c r="D29" s="384"/>
      <c r="E29" s="384"/>
      <c r="F29" s="384"/>
      <c r="G29" s="384"/>
      <c r="H29" s="384"/>
      <c r="I29" s="384"/>
      <c r="J29" s="393"/>
    </row>
    <row r="30" spans="1:10" x14ac:dyDescent="0.3">
      <c r="A30" s="405" t="s">
        <v>429</v>
      </c>
      <c r="B30" s="384" t="s">
        <v>428</v>
      </c>
      <c r="C30" s="384"/>
      <c r="D30" s="384"/>
      <c r="E30" s="384"/>
      <c r="F30" s="384"/>
      <c r="G30" s="384"/>
      <c r="H30" s="384"/>
      <c r="I30" s="384"/>
      <c r="J30" s="393"/>
    </row>
    <row r="31" spans="1:10" x14ac:dyDescent="0.3">
      <c r="A31" s="405" t="s">
        <v>427</v>
      </c>
      <c r="B31" s="384" t="s">
        <v>426</v>
      </c>
      <c r="C31" s="384"/>
      <c r="D31" s="384"/>
      <c r="E31" s="384"/>
      <c r="F31" s="384"/>
      <c r="G31" s="384"/>
      <c r="H31" s="384"/>
      <c r="I31" s="384"/>
      <c r="J31" s="393"/>
    </row>
    <row r="32" spans="1:10" x14ac:dyDescent="0.3">
      <c r="A32" s="405" t="s">
        <v>425</v>
      </c>
      <c r="B32" s="384" t="s">
        <v>424</v>
      </c>
      <c r="C32" s="384"/>
      <c r="D32" s="384"/>
      <c r="E32" s="384"/>
      <c r="F32" s="384"/>
      <c r="G32" s="384"/>
      <c r="H32" s="384"/>
      <c r="I32" s="384"/>
      <c r="J32" s="393"/>
    </row>
    <row r="33" spans="1:10" x14ac:dyDescent="0.3">
      <c r="A33" s="405" t="s">
        <v>423</v>
      </c>
      <c r="B33" s="384" t="s">
        <v>422</v>
      </c>
      <c r="C33" s="384"/>
      <c r="D33" s="384"/>
      <c r="E33" s="384"/>
      <c r="F33" s="384"/>
      <c r="G33" s="384"/>
      <c r="H33" s="384"/>
      <c r="I33" s="384"/>
      <c r="J33" s="393"/>
    </row>
    <row r="34" spans="1:10" x14ac:dyDescent="0.3">
      <c r="A34" s="405" t="s">
        <v>421</v>
      </c>
      <c r="B34" s="384" t="s">
        <v>420</v>
      </c>
      <c r="C34" s="384"/>
      <c r="D34" s="384"/>
      <c r="E34" s="384"/>
      <c r="F34" s="384"/>
      <c r="G34" s="384"/>
      <c r="H34" s="384"/>
      <c r="I34" s="384"/>
      <c r="J34" s="393"/>
    </row>
    <row r="35" spans="1:10" x14ac:dyDescent="0.3">
      <c r="A35" s="405" t="s">
        <v>419</v>
      </c>
      <c r="B35" s="384" t="s">
        <v>418</v>
      </c>
      <c r="C35" s="384"/>
      <c r="D35" s="384"/>
      <c r="E35" s="384"/>
      <c r="F35" s="384"/>
      <c r="G35" s="384"/>
      <c r="H35" s="384"/>
      <c r="I35" s="384"/>
      <c r="J35" s="393"/>
    </row>
    <row r="36" spans="1:10" x14ac:dyDescent="0.3">
      <c r="A36" s="405" t="s">
        <v>417</v>
      </c>
      <c r="B36" s="384" t="s">
        <v>416</v>
      </c>
      <c r="C36" s="384"/>
      <c r="D36" s="384"/>
      <c r="E36" s="384"/>
      <c r="F36" s="384"/>
      <c r="G36" s="384"/>
      <c r="H36" s="384"/>
      <c r="I36" s="384"/>
      <c r="J36" s="393"/>
    </row>
    <row r="37" spans="1:10" x14ac:dyDescent="0.3">
      <c r="A37" s="405" t="s">
        <v>415</v>
      </c>
      <c r="B37" s="384" t="s">
        <v>414</v>
      </c>
      <c r="C37" s="384"/>
      <c r="D37" s="384"/>
      <c r="E37" s="384"/>
      <c r="F37" s="384"/>
      <c r="G37" s="384"/>
      <c r="H37" s="384"/>
      <c r="I37" s="384"/>
      <c r="J37" s="393"/>
    </row>
    <row r="38" spans="1:10" x14ac:dyDescent="0.3">
      <c r="A38" s="405" t="s">
        <v>413</v>
      </c>
      <c r="B38" s="384" t="s">
        <v>412</v>
      </c>
      <c r="C38" s="384"/>
      <c r="D38" s="384"/>
      <c r="E38" s="384"/>
      <c r="F38" s="384"/>
      <c r="G38" s="384"/>
      <c r="H38" s="384"/>
      <c r="I38" s="384"/>
      <c r="J38" s="393"/>
    </row>
    <row r="39" spans="1:10" x14ac:dyDescent="0.3">
      <c r="A39" s="405" t="s">
        <v>411</v>
      </c>
      <c r="B39" s="384" t="s">
        <v>410</v>
      </c>
      <c r="C39" s="384"/>
      <c r="D39" s="384"/>
      <c r="E39" s="384"/>
      <c r="F39" s="384"/>
      <c r="G39" s="384"/>
      <c r="H39" s="384"/>
      <c r="I39" s="384"/>
      <c r="J39" s="393"/>
    </row>
    <row r="40" spans="1:10" x14ac:dyDescent="0.3">
      <c r="A40" s="405" t="s">
        <v>409</v>
      </c>
      <c r="B40" s="384" t="s">
        <v>408</v>
      </c>
      <c r="C40" s="384"/>
      <c r="D40" s="384"/>
      <c r="E40" s="384"/>
      <c r="F40" s="384"/>
      <c r="G40" s="384"/>
      <c r="H40" s="384"/>
      <c r="I40" s="384"/>
      <c r="J40" s="393"/>
    </row>
    <row r="41" spans="1:10" x14ac:dyDescent="0.3">
      <c r="A41" s="405" t="s">
        <v>407</v>
      </c>
      <c r="B41" s="384" t="s">
        <v>406</v>
      </c>
      <c r="C41" s="384"/>
      <c r="D41" s="384"/>
      <c r="E41" s="384"/>
      <c r="F41" s="384"/>
      <c r="G41" s="384"/>
      <c r="H41" s="384"/>
      <c r="I41" s="384"/>
      <c r="J41" s="393"/>
    </row>
    <row r="42" spans="1:10" x14ac:dyDescent="0.3">
      <c r="A42" s="405" t="s">
        <v>405</v>
      </c>
      <c r="B42" s="384" t="s">
        <v>404</v>
      </c>
      <c r="C42" s="384"/>
      <c r="D42" s="384"/>
      <c r="E42" s="384"/>
      <c r="F42" s="384"/>
      <c r="G42" s="384"/>
      <c r="H42" s="384"/>
      <c r="I42" s="384"/>
      <c r="J42" s="393"/>
    </row>
    <row r="43" spans="1:10" x14ac:dyDescent="0.3">
      <c r="A43" s="396"/>
      <c r="B43" s="384"/>
      <c r="C43" s="384"/>
      <c r="D43" s="384"/>
      <c r="E43" s="384"/>
      <c r="F43" s="384"/>
      <c r="G43" s="384"/>
      <c r="H43" s="384"/>
      <c r="I43" s="384"/>
      <c r="J43" s="393"/>
    </row>
    <row r="44" spans="1:10" x14ac:dyDescent="0.3">
      <c r="A44" s="396"/>
      <c r="B44" s="384"/>
      <c r="C44" s="384"/>
      <c r="D44" s="384"/>
      <c r="E44" s="384"/>
      <c r="F44" s="384"/>
      <c r="G44" s="384"/>
      <c r="H44" s="384"/>
      <c r="I44" s="384"/>
      <c r="J44" s="393"/>
    </row>
    <row r="45" spans="1:10" x14ac:dyDescent="0.3">
      <c r="A45" s="396"/>
      <c r="B45" s="384"/>
      <c r="C45" s="384"/>
      <c r="D45" s="384"/>
      <c r="E45" s="384"/>
      <c r="F45" s="384"/>
      <c r="G45" s="384"/>
      <c r="H45" s="384"/>
      <c r="I45" s="384"/>
      <c r="J45" s="393"/>
    </row>
    <row r="46" spans="1:10" x14ac:dyDescent="0.3">
      <c r="A46" s="396"/>
      <c r="B46" s="384"/>
      <c r="C46" s="384"/>
      <c r="D46" s="384"/>
      <c r="E46" s="384"/>
      <c r="F46" s="384"/>
      <c r="G46" s="384"/>
      <c r="H46" s="384"/>
      <c r="I46" s="384"/>
      <c r="J46" s="393"/>
    </row>
    <row r="47" spans="1:10" x14ac:dyDescent="0.3">
      <c r="A47" s="396"/>
      <c r="B47" s="384"/>
      <c r="C47" s="384"/>
      <c r="D47" s="384"/>
      <c r="E47" s="384"/>
      <c r="F47" s="384"/>
      <c r="G47" s="384"/>
      <c r="H47" s="384"/>
      <c r="I47" s="384"/>
      <c r="J47" s="393"/>
    </row>
    <row r="48" spans="1:10" x14ac:dyDescent="0.3">
      <c r="A48" s="396"/>
      <c r="B48" s="384"/>
      <c r="C48" s="384"/>
      <c r="D48" s="384"/>
      <c r="E48" s="384"/>
      <c r="F48" s="384"/>
      <c r="G48" s="384"/>
      <c r="H48" s="384"/>
      <c r="I48" s="384"/>
      <c r="J48" s="393"/>
    </row>
    <row r="49" spans="1:10" x14ac:dyDescent="0.3">
      <c r="A49" s="396"/>
      <c r="B49" s="384"/>
      <c r="C49" s="384"/>
      <c r="D49" s="384"/>
      <c r="E49" s="384"/>
      <c r="F49" s="384"/>
      <c r="G49" s="384"/>
      <c r="H49" s="384"/>
      <c r="I49" s="404"/>
      <c r="J49" s="393"/>
    </row>
    <row r="50" spans="1:10" ht="17.25" thickBot="1" x14ac:dyDescent="0.35">
      <c r="A50" s="389"/>
      <c r="B50" s="388"/>
      <c r="C50" s="388"/>
      <c r="D50" s="388"/>
      <c r="E50" s="388"/>
      <c r="F50" s="388"/>
      <c r="G50" s="388"/>
      <c r="H50" s="388"/>
      <c r="I50" s="388"/>
      <c r="J50" s="387"/>
    </row>
  </sheetData>
  <sheetProtection sheet="1" scenarios="1"/>
  <mergeCells count="6">
    <mergeCell ref="C11:H17"/>
    <mergeCell ref="A1:J1"/>
    <mergeCell ref="A2:J2"/>
    <mergeCell ref="A3:J3"/>
    <mergeCell ref="A4:J4"/>
    <mergeCell ref="A5:H5"/>
  </mergeCells>
  <pageMargins left="0.43307086614173229" right="0.35433070866141736" top="0.47244094488188981" bottom="0.62992125984251968"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9EA2A-6EFA-4643-9ADF-BEFB98D28E5D}">
  <sheetPr>
    <tabColor theme="0" tint="-0.249977111117893"/>
  </sheetPr>
  <dimension ref="A1:H74"/>
  <sheetViews>
    <sheetView topLeftCell="A2" zoomScaleNormal="100" zoomScaleSheetLayoutView="90" workbookViewId="0">
      <selection activeCell="T89" sqref="T89"/>
    </sheetView>
  </sheetViews>
  <sheetFormatPr baseColWidth="10" defaultColWidth="11.42578125" defaultRowHeight="15" x14ac:dyDescent="0.25"/>
  <cols>
    <col min="1" max="1" width="40.28515625" customWidth="1"/>
    <col min="2" max="2" width="18" customWidth="1"/>
    <col min="3" max="3" width="16.28515625" customWidth="1"/>
    <col min="4" max="4" width="1.28515625" customWidth="1"/>
    <col min="5" max="5" width="40.28515625" customWidth="1"/>
    <col min="6" max="6" width="16.85546875" customWidth="1"/>
    <col min="7" max="7" width="16.28515625" customWidth="1"/>
  </cols>
  <sheetData>
    <row r="1" spans="1:7" ht="15.75" x14ac:dyDescent="0.25">
      <c r="A1" s="67" t="s">
        <v>64</v>
      </c>
      <c r="B1" s="67"/>
      <c r="C1" s="67"/>
      <c r="D1" s="67"/>
      <c r="E1" s="67"/>
      <c r="F1" s="67"/>
      <c r="G1" s="67"/>
    </row>
    <row r="2" spans="1:7" ht="14.25" customHeight="1" x14ac:dyDescent="0.25">
      <c r="A2" s="66" t="s">
        <v>180</v>
      </c>
      <c r="B2" s="66"/>
      <c r="C2" s="66"/>
      <c r="D2" s="66"/>
      <c r="E2" s="66"/>
      <c r="F2" s="66"/>
      <c r="G2" s="66"/>
    </row>
    <row r="3" spans="1:7" s="1" customFormat="1" ht="14.25" customHeight="1" x14ac:dyDescent="0.3">
      <c r="A3" s="66" t="str">
        <f>'ETCA-I-01'!A3:G3</f>
        <v>Comision Estatal del Agua</v>
      </c>
      <c r="B3" s="66"/>
      <c r="C3" s="66"/>
      <c r="D3" s="66"/>
      <c r="E3" s="66"/>
      <c r="F3" s="66"/>
      <c r="G3" s="66"/>
    </row>
    <row r="4" spans="1:7" ht="12.75" customHeight="1" x14ac:dyDescent="0.25">
      <c r="A4" s="99" t="s">
        <v>179</v>
      </c>
      <c r="B4" s="99"/>
      <c r="C4" s="99"/>
      <c r="D4" s="99"/>
      <c r="E4" s="99"/>
      <c r="F4" s="99"/>
      <c r="G4" s="99"/>
    </row>
    <row r="5" spans="1:7" ht="12" customHeight="1" thickBot="1" x14ac:dyDescent="0.3">
      <c r="A5" s="98" t="s">
        <v>178</v>
      </c>
      <c r="B5" s="98"/>
      <c r="C5" s="98"/>
      <c r="D5" s="98"/>
      <c r="E5" s="98"/>
      <c r="F5" s="98"/>
      <c r="G5" s="98"/>
    </row>
    <row r="6" spans="1:7" ht="26.25" thickBot="1" x14ac:dyDescent="0.3">
      <c r="A6" s="97" t="s">
        <v>177</v>
      </c>
      <c r="B6" s="94">
        <v>2019</v>
      </c>
      <c r="C6" s="94" t="s">
        <v>176</v>
      </c>
      <c r="D6" s="96"/>
      <c r="E6" s="95" t="s">
        <v>177</v>
      </c>
      <c r="F6" s="94">
        <v>2019</v>
      </c>
      <c r="G6" s="94" t="s">
        <v>176</v>
      </c>
    </row>
    <row r="7" spans="1:7" ht="15.75" customHeight="1" x14ac:dyDescent="0.25">
      <c r="A7" s="81" t="s">
        <v>59</v>
      </c>
      <c r="B7" s="75"/>
      <c r="C7" s="75"/>
      <c r="D7" s="76"/>
      <c r="E7" s="75" t="s">
        <v>58</v>
      </c>
      <c r="F7" s="75"/>
      <c r="G7" s="75"/>
    </row>
    <row r="8" spans="1:7" ht="10.5" customHeight="1" x14ac:dyDescent="0.25">
      <c r="A8" s="81" t="s">
        <v>57</v>
      </c>
      <c r="B8" s="80"/>
      <c r="C8" s="80"/>
      <c r="D8" s="76"/>
      <c r="E8" s="75" t="s">
        <v>56</v>
      </c>
      <c r="F8" s="80"/>
      <c r="G8" s="80"/>
    </row>
    <row r="9" spans="1:7" s="93" customFormat="1" ht="25.5" x14ac:dyDescent="0.25">
      <c r="A9" s="81" t="s">
        <v>175</v>
      </c>
      <c r="B9" s="74">
        <f>SUM(B10:B16)</f>
        <v>133422874.85999998</v>
      </c>
      <c r="C9" s="74">
        <f>SUM(C10:C16)</f>
        <v>77096822.25999999</v>
      </c>
      <c r="D9" s="83"/>
      <c r="E9" s="75" t="s">
        <v>174</v>
      </c>
      <c r="F9" s="74">
        <f>SUM(F10:F18)</f>
        <v>281952940.43000001</v>
      </c>
      <c r="G9" s="74">
        <f>SUM(G10:G18)</f>
        <v>284387055.16999996</v>
      </c>
    </row>
    <row r="10" spans="1:7" x14ac:dyDescent="0.25">
      <c r="A10" s="92" t="s">
        <v>173</v>
      </c>
      <c r="B10" s="79">
        <v>169300</v>
      </c>
      <c r="C10" s="79">
        <v>111300</v>
      </c>
      <c r="D10" s="76"/>
      <c r="E10" s="80" t="s">
        <v>172</v>
      </c>
      <c r="F10" s="79">
        <v>2069772.69</v>
      </c>
      <c r="G10" s="79">
        <v>1085694.54</v>
      </c>
    </row>
    <row r="11" spans="1:7" x14ac:dyDescent="0.25">
      <c r="A11" s="92" t="s">
        <v>171</v>
      </c>
      <c r="B11" s="79">
        <v>94539253.849999994</v>
      </c>
      <c r="C11" s="79">
        <v>48288063.939999998</v>
      </c>
      <c r="D11" s="76"/>
      <c r="E11" s="80" t="s">
        <v>170</v>
      </c>
      <c r="F11" s="79">
        <v>27400213.039999999</v>
      </c>
      <c r="G11" s="79">
        <v>28680751.469999999</v>
      </c>
    </row>
    <row r="12" spans="1:7" x14ac:dyDescent="0.25">
      <c r="A12" s="92" t="s">
        <v>169</v>
      </c>
      <c r="B12" s="79">
        <v>0</v>
      </c>
      <c r="C12" s="79">
        <v>0</v>
      </c>
      <c r="D12" s="76"/>
      <c r="E12" s="80" t="s">
        <v>168</v>
      </c>
      <c r="F12" s="79">
        <v>21227011.629999999</v>
      </c>
      <c r="G12" s="79">
        <v>24875316.84</v>
      </c>
    </row>
    <row r="13" spans="1:7" x14ac:dyDescent="0.25">
      <c r="A13" s="92" t="s">
        <v>167</v>
      </c>
      <c r="B13" s="79">
        <v>38714321.009999998</v>
      </c>
      <c r="C13" s="79">
        <v>28697458.32</v>
      </c>
      <c r="D13" s="76"/>
      <c r="E13" s="80" t="s">
        <v>166</v>
      </c>
      <c r="F13" s="79">
        <v>0</v>
      </c>
      <c r="G13" s="79">
        <v>0</v>
      </c>
    </row>
    <row r="14" spans="1:7" x14ac:dyDescent="0.25">
      <c r="A14" s="92" t="s">
        <v>165</v>
      </c>
      <c r="B14" s="79">
        <v>0</v>
      </c>
      <c r="C14" s="79">
        <v>0</v>
      </c>
      <c r="D14" s="76"/>
      <c r="E14" s="80" t="s">
        <v>164</v>
      </c>
      <c r="F14" s="79">
        <v>19249481.52</v>
      </c>
      <c r="G14" s="79">
        <v>12501785.67</v>
      </c>
    </row>
    <row r="15" spans="1:7" ht="25.5" x14ac:dyDescent="0.25">
      <c r="A15" s="92" t="s">
        <v>163</v>
      </c>
      <c r="B15" s="79">
        <v>0</v>
      </c>
      <c r="C15" s="79">
        <v>0</v>
      </c>
      <c r="D15" s="76"/>
      <c r="E15" s="80" t="s">
        <v>162</v>
      </c>
      <c r="F15" s="79">
        <v>0</v>
      </c>
      <c r="G15" s="79">
        <v>0</v>
      </c>
    </row>
    <row r="16" spans="1:7" ht="22.5" customHeight="1" x14ac:dyDescent="0.25">
      <c r="A16" s="92" t="s">
        <v>161</v>
      </c>
      <c r="B16" s="79">
        <v>0</v>
      </c>
      <c r="C16" s="79">
        <v>0</v>
      </c>
      <c r="D16" s="76"/>
      <c r="E16" s="80" t="s">
        <v>160</v>
      </c>
      <c r="F16" s="79">
        <v>50650665.049999997</v>
      </c>
      <c r="G16" s="79">
        <v>50379015.020000003</v>
      </c>
    </row>
    <row r="17" spans="1:7" ht="25.5" x14ac:dyDescent="0.25">
      <c r="A17" s="91" t="s">
        <v>159</v>
      </c>
      <c r="B17" s="74">
        <f>SUM(B18:B24)</f>
        <v>563496162.23000002</v>
      </c>
      <c r="C17" s="74">
        <f>SUM(C18:C24)</f>
        <v>563118598.54999995</v>
      </c>
      <c r="D17" s="76"/>
      <c r="E17" s="80" t="s">
        <v>158</v>
      </c>
      <c r="F17" s="79">
        <v>0</v>
      </c>
      <c r="G17" s="79">
        <v>0</v>
      </c>
    </row>
    <row r="18" spans="1:7" x14ac:dyDescent="0.25">
      <c r="A18" s="78" t="s">
        <v>157</v>
      </c>
      <c r="B18" s="79">
        <v>0</v>
      </c>
      <c r="C18" s="79">
        <v>0</v>
      </c>
      <c r="D18" s="76"/>
      <c r="E18" s="80" t="s">
        <v>156</v>
      </c>
      <c r="F18" s="79">
        <v>161355796.5</v>
      </c>
      <c r="G18" s="79">
        <v>166864491.63</v>
      </c>
    </row>
    <row r="19" spans="1:7" ht="19.5" customHeight="1" x14ac:dyDescent="0.25">
      <c r="A19" s="78" t="s">
        <v>155</v>
      </c>
      <c r="B19" s="79">
        <v>384239239.45999998</v>
      </c>
      <c r="C19" s="79">
        <v>358181823.92000002</v>
      </c>
      <c r="D19" s="76"/>
      <c r="E19" s="75" t="s">
        <v>154</v>
      </c>
      <c r="F19" s="74">
        <f>SUM(F20:F22)</f>
        <v>12581801.220000001</v>
      </c>
      <c r="G19" s="74">
        <f>SUM(G20:G22)</f>
        <v>14565156.5</v>
      </c>
    </row>
    <row r="20" spans="1:7" ht="15.75" customHeight="1" x14ac:dyDescent="0.25">
      <c r="A20" s="78" t="s">
        <v>153</v>
      </c>
      <c r="B20" s="79">
        <v>152341368.81999999</v>
      </c>
      <c r="C20" s="79">
        <v>178582406.38</v>
      </c>
      <c r="D20" s="76"/>
      <c r="E20" s="80" t="s">
        <v>152</v>
      </c>
      <c r="F20" s="79">
        <v>0</v>
      </c>
      <c r="G20" s="79">
        <v>0</v>
      </c>
    </row>
    <row r="21" spans="1:7" ht="25.5" x14ac:dyDescent="0.25">
      <c r="A21" s="78" t="s">
        <v>151</v>
      </c>
      <c r="B21" s="79">
        <v>0</v>
      </c>
      <c r="C21" s="79">
        <v>0</v>
      </c>
      <c r="D21" s="76"/>
      <c r="E21" s="80" t="s">
        <v>150</v>
      </c>
      <c r="F21" s="79">
        <v>0</v>
      </c>
      <c r="G21" s="79">
        <v>0</v>
      </c>
    </row>
    <row r="22" spans="1:7" ht="14.25" customHeight="1" x14ac:dyDescent="0.25">
      <c r="A22" s="78" t="s">
        <v>149</v>
      </c>
      <c r="B22" s="79">
        <v>0</v>
      </c>
      <c r="C22" s="79">
        <v>0</v>
      </c>
      <c r="D22" s="76"/>
      <c r="E22" s="80" t="s">
        <v>148</v>
      </c>
      <c r="F22" s="79">
        <v>12581801.220000001</v>
      </c>
      <c r="G22" s="79">
        <v>14565156.5</v>
      </c>
    </row>
    <row r="23" spans="1:7" ht="25.5" x14ac:dyDescent="0.25">
      <c r="A23" s="78" t="s">
        <v>147</v>
      </c>
      <c r="B23" s="79">
        <v>0</v>
      </c>
      <c r="C23" s="79">
        <v>0</v>
      </c>
      <c r="D23" s="76"/>
      <c r="E23" s="75" t="s">
        <v>146</v>
      </c>
      <c r="F23" s="74">
        <f>SUM(F24:F25)</f>
        <v>15875460.630000001</v>
      </c>
      <c r="G23" s="74">
        <f>SUM(G24:G25)</f>
        <v>23538644.449999999</v>
      </c>
    </row>
    <row r="24" spans="1:7" ht="25.5" x14ac:dyDescent="0.25">
      <c r="A24" s="78" t="s">
        <v>145</v>
      </c>
      <c r="B24" s="79">
        <v>26915553.949999999</v>
      </c>
      <c r="C24" s="79">
        <v>26354368.25</v>
      </c>
      <c r="D24" s="76"/>
      <c r="E24" s="80" t="s">
        <v>144</v>
      </c>
      <c r="F24" s="79">
        <v>15875460.630000001</v>
      </c>
      <c r="G24" s="79">
        <v>23538644.449999999</v>
      </c>
    </row>
    <row r="25" spans="1:7" ht="25.5" x14ac:dyDescent="0.25">
      <c r="A25" s="81" t="s">
        <v>143</v>
      </c>
      <c r="B25" s="74">
        <f>SUM(B26:B30)</f>
        <v>16963059.899999999</v>
      </c>
      <c r="C25" s="74">
        <f>SUM(C26:C30)</f>
        <v>507008.47</v>
      </c>
      <c r="D25" s="76"/>
      <c r="E25" s="80" t="s">
        <v>142</v>
      </c>
      <c r="F25" s="79">
        <v>0</v>
      </c>
      <c r="G25" s="79">
        <v>0</v>
      </c>
    </row>
    <row r="26" spans="1:7" ht="25.5" x14ac:dyDescent="0.25">
      <c r="A26" s="78" t="s">
        <v>141</v>
      </c>
      <c r="B26" s="79">
        <v>169214.4</v>
      </c>
      <c r="C26" s="79">
        <v>169214.4</v>
      </c>
      <c r="D26" s="76"/>
      <c r="E26" s="80" t="s">
        <v>140</v>
      </c>
      <c r="F26" s="79">
        <v>0</v>
      </c>
      <c r="G26" s="79">
        <v>0</v>
      </c>
    </row>
    <row r="27" spans="1:7" ht="25.5" x14ac:dyDescent="0.25">
      <c r="A27" s="78" t="s">
        <v>139</v>
      </c>
      <c r="B27" s="79"/>
      <c r="C27" s="79">
        <v>0</v>
      </c>
      <c r="D27" s="76"/>
      <c r="E27" s="75" t="s">
        <v>138</v>
      </c>
      <c r="F27" s="74">
        <f>SUM(F28:F30)</f>
        <v>0</v>
      </c>
      <c r="G27" s="74">
        <f>SUM(G28:G30)</f>
        <v>0</v>
      </c>
    </row>
    <row r="28" spans="1:7" ht="25.5" x14ac:dyDescent="0.25">
      <c r="A28" s="78" t="s">
        <v>137</v>
      </c>
      <c r="B28" s="79">
        <v>0</v>
      </c>
      <c r="C28" s="79">
        <v>0</v>
      </c>
      <c r="D28" s="76"/>
      <c r="E28" s="80" t="s">
        <v>136</v>
      </c>
      <c r="F28" s="79">
        <v>0</v>
      </c>
      <c r="G28" s="79">
        <v>0</v>
      </c>
    </row>
    <row r="29" spans="1:7" ht="24" customHeight="1" x14ac:dyDescent="0.25">
      <c r="A29" s="78" t="s">
        <v>135</v>
      </c>
      <c r="B29" s="79">
        <v>16793845.5</v>
      </c>
      <c r="C29" s="79">
        <v>337794.07</v>
      </c>
      <c r="D29" s="76"/>
      <c r="E29" s="80" t="s">
        <v>134</v>
      </c>
      <c r="F29" s="79">
        <v>0</v>
      </c>
      <c r="G29" s="79">
        <v>0</v>
      </c>
    </row>
    <row r="30" spans="1:7" x14ac:dyDescent="0.25">
      <c r="A30" s="78" t="s">
        <v>133</v>
      </c>
      <c r="B30" s="79">
        <v>0</v>
      </c>
      <c r="C30" s="79">
        <v>0</v>
      </c>
      <c r="D30" s="76"/>
      <c r="E30" s="80" t="s">
        <v>132</v>
      </c>
      <c r="F30" s="79">
        <v>0</v>
      </c>
      <c r="G30" s="79">
        <v>0</v>
      </c>
    </row>
    <row r="31" spans="1:7" ht="25.5" x14ac:dyDescent="0.25">
      <c r="A31" s="81" t="s">
        <v>131</v>
      </c>
      <c r="B31" s="74">
        <f>SUM(B32:B36)</f>
        <v>0</v>
      </c>
      <c r="C31" s="74">
        <f>SUM(C32:C36)</f>
        <v>0</v>
      </c>
      <c r="D31" s="76"/>
      <c r="E31" s="75" t="s">
        <v>130</v>
      </c>
      <c r="F31" s="74">
        <f>SUM(F32:F37)</f>
        <v>0</v>
      </c>
      <c r="G31" s="74">
        <f>SUM(G32:G37)</f>
        <v>0</v>
      </c>
    </row>
    <row r="32" spans="1:7" ht="12.75" customHeight="1" x14ac:dyDescent="0.25">
      <c r="A32" s="78" t="s">
        <v>129</v>
      </c>
      <c r="B32" s="79">
        <v>0</v>
      </c>
      <c r="C32" s="79">
        <v>0</v>
      </c>
      <c r="D32" s="76"/>
      <c r="E32" s="80" t="s">
        <v>128</v>
      </c>
      <c r="F32" s="79">
        <v>0</v>
      </c>
      <c r="G32" s="79">
        <v>0</v>
      </c>
    </row>
    <row r="33" spans="1:7" ht="12.75" customHeight="1" x14ac:dyDescent="0.25">
      <c r="A33" s="78" t="s">
        <v>127</v>
      </c>
      <c r="B33" s="79">
        <v>0</v>
      </c>
      <c r="C33" s="79">
        <v>0</v>
      </c>
      <c r="D33" s="76"/>
      <c r="E33" s="80" t="s">
        <v>126</v>
      </c>
      <c r="F33" s="79">
        <v>0</v>
      </c>
      <c r="G33" s="79">
        <v>0</v>
      </c>
    </row>
    <row r="34" spans="1:7" ht="12.75" customHeight="1" x14ac:dyDescent="0.25">
      <c r="A34" s="78" t="s">
        <v>125</v>
      </c>
      <c r="B34" s="79">
        <v>0</v>
      </c>
      <c r="C34" s="79">
        <v>0</v>
      </c>
      <c r="D34" s="76"/>
      <c r="E34" s="80" t="s">
        <v>124</v>
      </c>
      <c r="F34" s="79">
        <v>0</v>
      </c>
      <c r="G34" s="79">
        <v>0</v>
      </c>
    </row>
    <row r="35" spans="1:7" ht="25.5" x14ac:dyDescent="0.25">
      <c r="A35" s="78" t="s">
        <v>123</v>
      </c>
      <c r="B35" s="79">
        <v>0</v>
      </c>
      <c r="C35" s="79">
        <v>0</v>
      </c>
      <c r="D35" s="76"/>
      <c r="E35" s="80" t="s">
        <v>122</v>
      </c>
      <c r="F35" s="79">
        <v>0</v>
      </c>
      <c r="G35" s="79">
        <v>0</v>
      </c>
    </row>
    <row r="36" spans="1:7" ht="25.5" x14ac:dyDescent="0.25">
      <c r="A36" s="78" t="s">
        <v>121</v>
      </c>
      <c r="B36" s="79">
        <v>0</v>
      </c>
      <c r="C36" s="79">
        <v>0</v>
      </c>
      <c r="D36" s="76"/>
      <c r="E36" s="80" t="s">
        <v>120</v>
      </c>
      <c r="F36" s="79">
        <v>0</v>
      </c>
      <c r="G36" s="79">
        <v>0</v>
      </c>
    </row>
    <row r="37" spans="1:7" ht="16.5" customHeight="1" thickBot="1" x14ac:dyDescent="0.3">
      <c r="A37" s="73" t="s">
        <v>119</v>
      </c>
      <c r="B37" s="89">
        <v>7065214.9500000002</v>
      </c>
      <c r="C37" s="89">
        <v>7379693.1200000001</v>
      </c>
      <c r="D37" s="71"/>
      <c r="E37" s="90" t="s">
        <v>118</v>
      </c>
      <c r="F37" s="89">
        <v>0</v>
      </c>
      <c r="G37" s="89">
        <v>0</v>
      </c>
    </row>
    <row r="38" spans="1:7" ht="25.5" x14ac:dyDescent="0.25">
      <c r="A38" s="88" t="s">
        <v>117</v>
      </c>
      <c r="B38" s="85">
        <f>SUM(B39:B40)</f>
        <v>-398293468.64999998</v>
      </c>
      <c r="C38" s="85">
        <f>SUM(C39:C40)</f>
        <v>-378461492.64999998</v>
      </c>
      <c r="D38" s="87"/>
      <c r="E38" s="86" t="s">
        <v>116</v>
      </c>
      <c r="F38" s="85">
        <f>SUM(F39:F41)</f>
        <v>0</v>
      </c>
      <c r="G38" s="85">
        <f>SUM(G39:G41)</f>
        <v>0</v>
      </c>
    </row>
    <row r="39" spans="1:7" ht="25.5" x14ac:dyDescent="0.25">
      <c r="A39" s="78" t="s">
        <v>115</v>
      </c>
      <c r="B39" s="79">
        <v>-398293468.64999998</v>
      </c>
      <c r="C39" s="79">
        <v>-378461492.64999998</v>
      </c>
      <c r="D39" s="76"/>
      <c r="E39" s="80" t="s">
        <v>114</v>
      </c>
      <c r="F39" s="79">
        <v>0</v>
      </c>
      <c r="G39" s="79">
        <v>0</v>
      </c>
    </row>
    <row r="40" spans="1:7" x14ac:dyDescent="0.25">
      <c r="A40" s="78" t="s">
        <v>113</v>
      </c>
      <c r="B40" s="79">
        <v>0</v>
      </c>
      <c r="C40" s="79">
        <v>0</v>
      </c>
      <c r="D40" s="76"/>
      <c r="E40" s="80" t="s">
        <v>112</v>
      </c>
      <c r="F40" s="79">
        <v>0</v>
      </c>
      <c r="G40" s="79">
        <v>0</v>
      </c>
    </row>
    <row r="41" spans="1:7" ht="12" customHeight="1" x14ac:dyDescent="0.25">
      <c r="A41" s="81" t="s">
        <v>111</v>
      </c>
      <c r="B41" s="74">
        <f>SUM(B42:B45)</f>
        <v>0</v>
      </c>
      <c r="C41" s="74">
        <f>SUM(C42:C45)</f>
        <v>0</v>
      </c>
      <c r="D41" s="76"/>
      <c r="E41" s="80" t="s">
        <v>110</v>
      </c>
      <c r="F41" s="79">
        <v>0</v>
      </c>
      <c r="G41" s="79">
        <v>0</v>
      </c>
    </row>
    <row r="42" spans="1:7" ht="12" customHeight="1" x14ac:dyDescent="0.25">
      <c r="A42" s="78" t="s">
        <v>109</v>
      </c>
      <c r="B42" s="79">
        <v>0</v>
      </c>
      <c r="C42" s="79">
        <v>0</v>
      </c>
      <c r="D42" s="76"/>
      <c r="E42" s="75" t="s">
        <v>108</v>
      </c>
      <c r="F42" s="74">
        <f>SUM(F43:F45)</f>
        <v>0</v>
      </c>
      <c r="G42" s="74">
        <f>SUM(G43:G45)</f>
        <v>0</v>
      </c>
    </row>
    <row r="43" spans="1:7" ht="12" customHeight="1" x14ac:dyDescent="0.25">
      <c r="A43" s="78" t="s">
        <v>107</v>
      </c>
      <c r="B43" s="79">
        <v>0</v>
      </c>
      <c r="C43" s="79">
        <v>0</v>
      </c>
      <c r="D43" s="76"/>
      <c r="E43" s="80" t="s">
        <v>106</v>
      </c>
      <c r="F43" s="79">
        <v>0</v>
      </c>
      <c r="G43" s="79">
        <v>0</v>
      </c>
    </row>
    <row r="44" spans="1:7" ht="25.5" x14ac:dyDescent="0.25">
      <c r="A44" s="78" t="s">
        <v>105</v>
      </c>
      <c r="B44" s="79">
        <v>0</v>
      </c>
      <c r="C44" s="79">
        <v>0</v>
      </c>
      <c r="D44" s="76"/>
      <c r="E44" s="80" t="s">
        <v>104</v>
      </c>
      <c r="F44" s="79">
        <v>0</v>
      </c>
      <c r="G44" s="79">
        <v>0</v>
      </c>
    </row>
    <row r="45" spans="1:7" ht="13.5" customHeight="1" x14ac:dyDescent="0.25">
      <c r="A45" s="78" t="s">
        <v>103</v>
      </c>
      <c r="B45" s="79">
        <v>0</v>
      </c>
      <c r="C45" s="79">
        <v>0</v>
      </c>
      <c r="D45" s="76"/>
      <c r="E45" s="80" t="s">
        <v>102</v>
      </c>
      <c r="F45" s="79">
        <v>0</v>
      </c>
      <c r="G45" s="79">
        <v>0</v>
      </c>
    </row>
    <row r="46" spans="1:7" ht="24" customHeight="1" x14ac:dyDescent="0.25">
      <c r="A46" s="81" t="s">
        <v>101</v>
      </c>
      <c r="B46" s="74">
        <f>+B41+B37+B38+B31+B25+B17+B9</f>
        <v>322653843.28999996</v>
      </c>
      <c r="C46" s="74">
        <f>+C41+C37+C38+C31+C25+C17+C9</f>
        <v>269640629.75</v>
      </c>
      <c r="D46" s="76"/>
      <c r="E46" s="75" t="s">
        <v>100</v>
      </c>
      <c r="F46" s="74">
        <f>+F42+F38+F31+F27+F26+F23+F19+F9</f>
        <v>310410202.28000003</v>
      </c>
      <c r="G46" s="74">
        <f>+G42+G38+G31+G27+G26+G23+G19+G9</f>
        <v>322490856.11999995</v>
      </c>
    </row>
    <row r="47" spans="1:7" x14ac:dyDescent="0.25">
      <c r="A47" s="81" t="s">
        <v>38</v>
      </c>
      <c r="B47" s="82"/>
      <c r="C47" s="82"/>
      <c r="D47" s="76"/>
      <c r="E47" s="75" t="s">
        <v>37</v>
      </c>
      <c r="F47" s="82"/>
      <c r="G47" s="82"/>
    </row>
    <row r="48" spans="1:7" ht="12.75" customHeight="1" x14ac:dyDescent="0.25">
      <c r="A48" s="78" t="s">
        <v>99</v>
      </c>
      <c r="B48" s="79">
        <v>0</v>
      </c>
      <c r="C48" s="79">
        <v>0</v>
      </c>
      <c r="D48" s="76"/>
      <c r="E48" s="80" t="s">
        <v>98</v>
      </c>
      <c r="F48" s="79">
        <v>0</v>
      </c>
      <c r="G48" s="79">
        <v>0</v>
      </c>
    </row>
    <row r="49" spans="1:8" ht="12.75" customHeight="1" x14ac:dyDescent="0.25">
      <c r="A49" s="78" t="s">
        <v>97</v>
      </c>
      <c r="B49" s="79">
        <v>0</v>
      </c>
      <c r="C49" s="79">
        <v>0</v>
      </c>
      <c r="D49" s="76"/>
      <c r="E49" s="80" t="s">
        <v>96</v>
      </c>
      <c r="F49" s="79">
        <v>0</v>
      </c>
      <c r="G49" s="79">
        <v>0</v>
      </c>
    </row>
    <row r="50" spans="1:8" ht="15.75" customHeight="1" x14ac:dyDescent="0.25">
      <c r="A50" s="78" t="s">
        <v>95</v>
      </c>
      <c r="B50" s="79">
        <v>507351442.75</v>
      </c>
      <c r="C50" s="79">
        <v>504820769.69</v>
      </c>
      <c r="D50" s="76"/>
      <c r="E50" s="80" t="s">
        <v>94</v>
      </c>
      <c r="F50" s="79">
        <v>306951778.31999999</v>
      </c>
      <c r="G50" s="79">
        <v>307462244.19</v>
      </c>
    </row>
    <row r="51" spans="1:8" ht="12" customHeight="1" x14ac:dyDescent="0.25">
      <c r="A51" s="78" t="s">
        <v>93</v>
      </c>
      <c r="B51" s="79">
        <v>76264516.629999995</v>
      </c>
      <c r="C51" s="79">
        <v>78047659.590000004</v>
      </c>
      <c r="D51" s="76"/>
      <c r="E51" s="80" t="s">
        <v>92</v>
      </c>
      <c r="F51" s="79">
        <v>0</v>
      </c>
      <c r="G51" s="79">
        <v>0</v>
      </c>
    </row>
    <row r="52" spans="1:8" ht="25.5" x14ac:dyDescent="0.25">
      <c r="A52" s="78" t="s">
        <v>91</v>
      </c>
      <c r="B52" s="79">
        <v>4350428.22</v>
      </c>
      <c r="C52" s="79">
        <v>4350428.2200000007</v>
      </c>
      <c r="D52" s="76"/>
      <c r="E52" s="80" t="s">
        <v>90</v>
      </c>
      <c r="F52" s="79">
        <v>0</v>
      </c>
      <c r="G52" s="79">
        <v>0</v>
      </c>
    </row>
    <row r="53" spans="1:8" ht="23.25" customHeight="1" x14ac:dyDescent="0.25">
      <c r="A53" s="78" t="s">
        <v>89</v>
      </c>
      <c r="B53" s="79">
        <v>-105053660.91</v>
      </c>
      <c r="C53" s="79">
        <v>-102966563.16</v>
      </c>
      <c r="D53" s="83"/>
      <c r="E53" s="80" t="s">
        <v>88</v>
      </c>
      <c r="F53" s="79">
        <v>56896208.200000003</v>
      </c>
      <c r="G53" s="79">
        <v>50091845.460000001</v>
      </c>
    </row>
    <row r="54" spans="1:8" ht="11.25" customHeight="1" x14ac:dyDescent="0.25">
      <c r="A54" s="78" t="s">
        <v>87</v>
      </c>
      <c r="B54" s="79">
        <v>3781982.67</v>
      </c>
      <c r="C54" s="79">
        <v>3773335.95</v>
      </c>
      <c r="D54" s="83"/>
      <c r="E54" s="75"/>
      <c r="F54" s="82"/>
      <c r="G54" s="82"/>
    </row>
    <row r="55" spans="1:8" ht="19.5" customHeight="1" x14ac:dyDescent="0.25">
      <c r="A55" s="78" t="s">
        <v>86</v>
      </c>
      <c r="B55" s="79">
        <v>0</v>
      </c>
      <c r="C55" s="79">
        <v>0</v>
      </c>
      <c r="D55" s="83"/>
      <c r="E55" s="75" t="s">
        <v>85</v>
      </c>
      <c r="F55" s="74">
        <f>SUM(F47:F53)</f>
        <v>363847986.51999998</v>
      </c>
      <c r="G55" s="74">
        <f>SUM(G47:G53)</f>
        <v>357554089.64999998</v>
      </c>
    </row>
    <row r="56" spans="1:8" ht="13.5" customHeight="1" x14ac:dyDescent="0.25">
      <c r="A56" s="78" t="s">
        <v>84</v>
      </c>
      <c r="B56" s="79">
        <v>0</v>
      </c>
      <c r="C56" s="79">
        <v>0</v>
      </c>
      <c r="D56" s="76"/>
      <c r="E56" s="84"/>
      <c r="F56" s="82"/>
      <c r="G56" s="82"/>
    </row>
    <row r="57" spans="1:8" ht="25.5" x14ac:dyDescent="0.25">
      <c r="A57" s="81" t="s">
        <v>83</v>
      </c>
      <c r="B57" s="74">
        <f>SUM(B48:B56)</f>
        <v>486694709.36000007</v>
      </c>
      <c r="C57" s="74">
        <f>SUM(C48:C56)</f>
        <v>488025630.29000002</v>
      </c>
      <c r="D57" s="76"/>
      <c r="E57" s="75" t="s">
        <v>82</v>
      </c>
      <c r="F57" s="74">
        <f>+F46+F55</f>
        <v>674258188.79999995</v>
      </c>
      <c r="G57" s="74">
        <f>+G46+G55</f>
        <v>680044945.76999998</v>
      </c>
    </row>
    <row r="58" spans="1:8" ht="14.25" customHeight="1" x14ac:dyDescent="0.25">
      <c r="A58" s="78"/>
      <c r="B58" s="82"/>
      <c r="C58" s="82"/>
      <c r="D58" s="83"/>
      <c r="E58" s="75" t="s">
        <v>81</v>
      </c>
      <c r="F58" s="82"/>
      <c r="G58" s="82"/>
    </row>
    <row r="59" spans="1:8" ht="15" customHeight="1" x14ac:dyDescent="0.25">
      <c r="A59" s="81" t="s">
        <v>80</v>
      </c>
      <c r="B59" s="74">
        <f>+B46+B57</f>
        <v>809348552.6500001</v>
      </c>
      <c r="C59" s="74">
        <f>+C46+C57</f>
        <v>757666260.03999996</v>
      </c>
      <c r="D59" s="76"/>
      <c r="E59" s="75" t="s">
        <v>79</v>
      </c>
      <c r="F59" s="74">
        <f>SUM(F60:F62)</f>
        <v>11585449.25</v>
      </c>
      <c r="G59" s="74">
        <f>SUM(G60:G62)</f>
        <v>11585449.25</v>
      </c>
      <c r="H59" s="68" t="str">
        <f>IF(C59&lt;&gt;'ETCA-I-01'!C33,"ERROR!!!!! ELTOTAL DE ACTIVO, NO CONCUERDA CON LO REPORTADO EN EL ESTADO DE SITUACION FINANCIERA","")</f>
        <v/>
      </c>
    </row>
    <row r="60" spans="1:8" ht="12" customHeight="1" x14ac:dyDescent="0.25">
      <c r="A60" s="78"/>
      <c r="B60" s="77"/>
      <c r="C60" s="77"/>
      <c r="D60" s="76"/>
      <c r="E60" s="80" t="s">
        <v>78</v>
      </c>
      <c r="F60" s="79">
        <v>9299131.8100000005</v>
      </c>
      <c r="G60" s="79">
        <v>9299131.8100000005</v>
      </c>
      <c r="H60" s="68" t="str">
        <f>IF(B59&lt;&gt;'ETCA-I-01'!B33,"ERROR!!!!! ELTOTAL DE ACTIVO, NO CONCUERDA CON LO REPORTADO EN EL ESTADO DE SITUACION FINANCIERA","")</f>
        <v/>
      </c>
    </row>
    <row r="61" spans="1:8" ht="11.25" customHeight="1" x14ac:dyDescent="0.25">
      <c r="A61" s="78"/>
      <c r="B61" s="77"/>
      <c r="C61" s="77"/>
      <c r="D61" s="76"/>
      <c r="E61" s="80" t="s">
        <v>77</v>
      </c>
      <c r="F61" s="79">
        <v>1025864.61</v>
      </c>
      <c r="G61" s="79">
        <v>1025864.61</v>
      </c>
    </row>
    <row r="62" spans="1:8" ht="10.5" customHeight="1" x14ac:dyDescent="0.25">
      <c r="A62" s="78"/>
      <c r="B62" s="77"/>
      <c r="C62" s="77"/>
      <c r="D62" s="76"/>
      <c r="E62" s="80" t="s">
        <v>76</v>
      </c>
      <c r="F62" s="79">
        <v>1260452.83</v>
      </c>
      <c r="G62" s="79">
        <v>1260452.83</v>
      </c>
    </row>
    <row r="63" spans="1:8" ht="25.5" x14ac:dyDescent="0.25">
      <c r="A63" s="78"/>
      <c r="B63" s="77"/>
      <c r="C63" s="77"/>
      <c r="D63" s="76"/>
      <c r="E63" s="75" t="s">
        <v>75</v>
      </c>
      <c r="F63" s="74">
        <f>SUM(F64:F68)</f>
        <v>123504914.60000002</v>
      </c>
      <c r="G63" s="74">
        <f>SUM(G64:G68)</f>
        <v>66035865.020000041</v>
      </c>
    </row>
    <row r="64" spans="1:8" x14ac:dyDescent="0.25">
      <c r="A64" s="78"/>
      <c r="B64" s="77"/>
      <c r="C64" s="77"/>
      <c r="D64" s="76"/>
      <c r="E64" s="80" t="s">
        <v>74</v>
      </c>
      <c r="F64" s="79">
        <v>53783506.740000002</v>
      </c>
      <c r="G64" s="79">
        <v>11943109.700000048</v>
      </c>
    </row>
    <row r="65" spans="1:8" x14ac:dyDescent="0.25">
      <c r="A65" s="78"/>
      <c r="B65" s="77"/>
      <c r="C65" s="77"/>
      <c r="D65" s="76"/>
      <c r="E65" s="80" t="s">
        <v>73</v>
      </c>
      <c r="F65" s="79">
        <v>415338464.79000002</v>
      </c>
      <c r="G65" s="79">
        <v>403395355.08999997</v>
      </c>
    </row>
    <row r="66" spans="1:8" ht="12.75" customHeight="1" x14ac:dyDescent="0.25">
      <c r="A66" s="78"/>
      <c r="B66" s="77"/>
      <c r="C66" s="77"/>
      <c r="D66" s="76"/>
      <c r="E66" s="80" t="s">
        <v>72</v>
      </c>
      <c r="F66" s="79">
        <v>0</v>
      </c>
      <c r="G66" s="79">
        <v>0</v>
      </c>
    </row>
    <row r="67" spans="1:8" ht="12" customHeight="1" x14ac:dyDescent="0.25">
      <c r="A67" s="78"/>
      <c r="B67" s="77"/>
      <c r="C67" s="77"/>
      <c r="D67" s="76"/>
      <c r="E67" s="80" t="s">
        <v>71</v>
      </c>
      <c r="F67" s="79">
        <v>0</v>
      </c>
      <c r="G67" s="79">
        <v>0</v>
      </c>
    </row>
    <row r="68" spans="1:8" ht="17.25" customHeight="1" x14ac:dyDescent="0.25">
      <c r="A68" s="78"/>
      <c r="B68" s="77"/>
      <c r="C68" s="77"/>
      <c r="D68" s="76"/>
      <c r="E68" s="80" t="s">
        <v>70</v>
      </c>
      <c r="F68" s="79">
        <v>-345617056.93000001</v>
      </c>
      <c r="G68" s="79">
        <v>-349302599.76999998</v>
      </c>
    </row>
    <row r="69" spans="1:8" ht="25.5" x14ac:dyDescent="0.25">
      <c r="A69" s="78"/>
      <c r="B69" s="77"/>
      <c r="C69" s="77"/>
      <c r="D69" s="76"/>
      <c r="E69" s="75" t="s">
        <v>69</v>
      </c>
      <c r="F69" s="74">
        <f>SUM(F70:F71)</f>
        <v>0</v>
      </c>
      <c r="G69" s="74">
        <f>SUM(G70:G71)</f>
        <v>0</v>
      </c>
    </row>
    <row r="70" spans="1:8" x14ac:dyDescent="0.25">
      <c r="A70" s="78"/>
      <c r="B70" s="77"/>
      <c r="C70" s="77"/>
      <c r="D70" s="76"/>
      <c r="E70" s="80" t="s">
        <v>68</v>
      </c>
      <c r="F70" s="79">
        <v>0</v>
      </c>
      <c r="G70" s="79">
        <v>0</v>
      </c>
    </row>
    <row r="71" spans="1:8" ht="14.25" customHeight="1" x14ac:dyDescent="0.25">
      <c r="A71" s="78"/>
      <c r="B71" s="77"/>
      <c r="C71" s="77"/>
      <c r="D71" s="76"/>
      <c r="E71" s="80" t="s">
        <v>67</v>
      </c>
      <c r="F71" s="79">
        <v>0</v>
      </c>
      <c r="G71" s="79">
        <v>0</v>
      </c>
    </row>
    <row r="72" spans="1:8" ht="15" customHeight="1" x14ac:dyDescent="0.25">
      <c r="A72" s="78"/>
      <c r="B72" s="77"/>
      <c r="C72" s="77"/>
      <c r="D72" s="76"/>
      <c r="E72" s="75" t="s">
        <v>66</v>
      </c>
      <c r="F72" s="74">
        <f>+F59+F63+F69</f>
        <v>135090363.85000002</v>
      </c>
      <c r="G72" s="74">
        <f>+G59+G63+G69</f>
        <v>77621314.270000041</v>
      </c>
    </row>
    <row r="73" spans="1:8" ht="19.5" customHeight="1" thickBot="1" x14ac:dyDescent="0.3">
      <c r="A73" s="73"/>
      <c r="B73" s="72"/>
      <c r="C73" s="72"/>
      <c r="D73" s="71"/>
      <c r="E73" s="70" t="s">
        <v>65</v>
      </c>
      <c r="F73" s="69">
        <f>+F57+F72</f>
        <v>809348552.64999998</v>
      </c>
      <c r="G73" s="69">
        <f>+G57+G72</f>
        <v>757666260.03999996</v>
      </c>
      <c r="H73" s="68" t="str">
        <f>IF((G73-'ETCA-I-01'!G52)&gt;0.9,"ERROR!!!!! ELTOTAL DE DEL PATRIMONIO Y HACIENDA PUBLICA, NO CONCUERDA CON LO REPORTADO EN EL ESTADO DE SITUACION FINANCIERA","")</f>
        <v/>
      </c>
    </row>
    <row r="74" spans="1:8" x14ac:dyDescent="0.25">
      <c r="H74" t="str">
        <f>IF(F73&lt;&gt;'ETCA-I-01'!F52,"ERROR!!!!! ELTOTAL DE DEL PATRIMONIO Y HACIENDA PUBLICA, NO CONCUERDA CON LO REPORTADO EN EL ESTADO DE SITUACION FINANCIERA","")</f>
        <v/>
      </c>
    </row>
  </sheetData>
  <sheetProtection password="C115" sheet="1" scenarios="1" formatColumns="0" formatRows="0" insertHyperlinks="0"/>
  <mergeCells count="5">
    <mergeCell ref="A1:G1"/>
    <mergeCell ref="A2:G2"/>
    <mergeCell ref="A4:G4"/>
    <mergeCell ref="A5:G5"/>
    <mergeCell ref="A3:G3"/>
  </mergeCells>
  <printOptions horizontalCentered="1"/>
  <pageMargins left="0.23622047244094491" right="0.23622047244094491" top="0.23622047244094491" bottom="0.23622047244094491" header="0.31496062992125984" footer="0.31496062992125984"/>
  <pageSetup scale="8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7586F-B688-449C-B136-EC2463AD610F}">
  <sheetPr>
    <tabColor theme="0" tint="-0.249977111117893"/>
    <pageSetUpPr fitToPage="1"/>
  </sheetPr>
  <dimension ref="A1:G71"/>
  <sheetViews>
    <sheetView view="pageBreakPreview" topLeftCell="A53" zoomScaleNormal="100" zoomScaleSheetLayoutView="100" workbookViewId="0">
      <selection activeCell="T89" sqref="T89"/>
    </sheetView>
  </sheetViews>
  <sheetFormatPr baseColWidth="10" defaultColWidth="11.28515625" defaultRowHeight="16.5" x14ac:dyDescent="0.3"/>
  <cols>
    <col min="1" max="1" width="1.7109375" style="102" customWidth="1"/>
    <col min="2" max="2" width="101.7109375" style="102" bestFit="1" customWidth="1"/>
    <col min="3" max="3" width="18.28515625" style="102" customWidth="1"/>
    <col min="4" max="4" width="18" style="101" customWidth="1"/>
    <col min="5" max="5" width="59.28515625" style="100" customWidth="1"/>
    <col min="6" max="6" width="22.7109375" style="100" customWidth="1"/>
    <col min="7" max="16384" width="11.28515625" style="100"/>
  </cols>
  <sheetData>
    <row r="1" spans="1:7" s="1" customFormat="1" ht="20.25" x14ac:dyDescent="0.3">
      <c r="A1" s="67" t="s">
        <v>64</v>
      </c>
      <c r="B1" s="67"/>
      <c r="C1" s="67"/>
      <c r="D1" s="67"/>
      <c r="E1" s="138"/>
      <c r="G1" s="135"/>
    </row>
    <row r="2" spans="1:7" ht="15.75" x14ac:dyDescent="0.25">
      <c r="A2" s="66" t="s">
        <v>239</v>
      </c>
      <c r="B2" s="66"/>
      <c r="C2" s="66"/>
      <c r="D2" s="66"/>
    </row>
    <row r="3" spans="1:7" ht="15.75" x14ac:dyDescent="0.25">
      <c r="A3" s="137" t="str">
        <f>'ETCA-I-01'!A3</f>
        <v>Comision Estatal del Agua</v>
      </c>
      <c r="B3" s="137"/>
      <c r="C3" s="137"/>
      <c r="D3" s="137"/>
    </row>
    <row r="4" spans="1:7" x14ac:dyDescent="0.25">
      <c r="A4" s="65" t="s">
        <v>238</v>
      </c>
      <c r="B4" s="65"/>
      <c r="C4" s="65"/>
      <c r="D4" s="65"/>
    </row>
    <row r="5" spans="1:7" s="102" customFormat="1" ht="17.25" thickBot="1" x14ac:dyDescent="0.35">
      <c r="A5" s="136" t="s">
        <v>237</v>
      </c>
      <c r="B5" s="136"/>
      <c r="C5" s="135"/>
      <c r="D5" s="134"/>
    </row>
    <row r="6" spans="1:7" ht="27.75" customHeight="1" thickBot="1" x14ac:dyDescent="0.3">
      <c r="A6" s="133"/>
      <c r="B6" s="132"/>
      <c r="C6" s="131">
        <v>2019</v>
      </c>
      <c r="D6" s="131">
        <v>2018</v>
      </c>
    </row>
    <row r="7" spans="1:7" ht="17.25" thickTop="1" x14ac:dyDescent="0.25">
      <c r="A7" s="124" t="s">
        <v>236</v>
      </c>
      <c r="B7" s="123"/>
      <c r="C7" s="125"/>
      <c r="D7" s="130"/>
    </row>
    <row r="8" spans="1:7" x14ac:dyDescent="0.25">
      <c r="A8" s="116" t="s">
        <v>235</v>
      </c>
      <c r="B8" s="115"/>
      <c r="C8" s="122">
        <f>SUM(C9:C15)</f>
        <v>126923557.73999999</v>
      </c>
      <c r="D8" s="121">
        <f>SUM(D9:D15)</f>
        <v>106479856.00999999</v>
      </c>
    </row>
    <row r="9" spans="1:7" x14ac:dyDescent="0.25">
      <c r="A9" s="119"/>
      <c r="B9" s="120" t="s">
        <v>234</v>
      </c>
      <c r="C9" s="118">
        <v>0</v>
      </c>
      <c r="D9" s="117">
        <v>0</v>
      </c>
    </row>
    <row r="10" spans="1:7" x14ac:dyDescent="0.25">
      <c r="A10" s="119"/>
      <c r="B10" s="120" t="s">
        <v>233</v>
      </c>
      <c r="C10" s="118">
        <v>0</v>
      </c>
      <c r="D10" s="117">
        <v>0</v>
      </c>
    </row>
    <row r="11" spans="1:7" x14ac:dyDescent="0.25">
      <c r="A11" s="119"/>
      <c r="B11" s="120" t="s">
        <v>232</v>
      </c>
      <c r="C11" s="118">
        <v>0</v>
      </c>
      <c r="D11" s="117">
        <v>0</v>
      </c>
    </row>
    <row r="12" spans="1:7" x14ac:dyDescent="0.25">
      <c r="A12" s="119"/>
      <c r="B12" s="120" t="s">
        <v>231</v>
      </c>
      <c r="C12" s="118">
        <v>0</v>
      </c>
      <c r="D12" s="117">
        <v>0</v>
      </c>
    </row>
    <row r="13" spans="1:7" x14ac:dyDescent="0.25">
      <c r="A13" s="119"/>
      <c r="B13" s="120" t="s">
        <v>230</v>
      </c>
      <c r="C13" s="118">
        <v>25427817.66</v>
      </c>
      <c r="D13" s="117">
        <v>1500318.52</v>
      </c>
    </row>
    <row r="14" spans="1:7" x14ac:dyDescent="0.25">
      <c r="A14" s="119"/>
      <c r="B14" s="120" t="s">
        <v>229</v>
      </c>
      <c r="C14" s="118">
        <v>0</v>
      </c>
      <c r="D14" s="117">
        <v>0</v>
      </c>
    </row>
    <row r="15" spans="1:7" x14ac:dyDescent="0.25">
      <c r="A15" s="119"/>
      <c r="B15" s="120" t="s">
        <v>228</v>
      </c>
      <c r="C15" s="118">
        <v>101495740.08</v>
      </c>
      <c r="D15" s="117">
        <v>104979537.48999999</v>
      </c>
    </row>
    <row r="16" spans="1:7" ht="33" customHeight="1" x14ac:dyDescent="0.25">
      <c r="A16" s="129" t="s">
        <v>227</v>
      </c>
      <c r="B16" s="128"/>
      <c r="C16" s="122">
        <f>SUM(C17:C18)</f>
        <v>179919513.84</v>
      </c>
      <c r="D16" s="121">
        <f>SUM(D17:D18)</f>
        <v>159327523.27000001</v>
      </c>
    </row>
    <row r="17" spans="1:4" x14ac:dyDescent="0.25">
      <c r="A17" s="119"/>
      <c r="B17" s="120" t="s">
        <v>226</v>
      </c>
      <c r="C17" s="118">
        <v>57416262.890000001</v>
      </c>
      <c r="D17" s="117">
        <v>0</v>
      </c>
    </row>
    <row r="18" spans="1:4" x14ac:dyDescent="0.25">
      <c r="A18" s="119"/>
      <c r="B18" s="120" t="s">
        <v>225</v>
      </c>
      <c r="C18" s="118">
        <f>179919513.84-C17</f>
        <v>122503250.95</v>
      </c>
      <c r="D18" s="117">
        <v>159327523.27000001</v>
      </c>
    </row>
    <row r="19" spans="1:4" x14ac:dyDescent="0.25">
      <c r="A19" s="116" t="s">
        <v>224</v>
      </c>
      <c r="B19" s="115"/>
      <c r="C19" s="122">
        <f>SUM(C20:C24)</f>
        <v>0</v>
      </c>
      <c r="D19" s="121">
        <f>SUM(D20:D24)</f>
        <v>0</v>
      </c>
    </row>
    <row r="20" spans="1:4" x14ac:dyDescent="0.25">
      <c r="A20" s="119"/>
      <c r="B20" s="120" t="s">
        <v>223</v>
      </c>
      <c r="C20" s="118"/>
      <c r="D20" s="117">
        <v>0</v>
      </c>
    </row>
    <row r="21" spans="1:4" x14ac:dyDescent="0.25">
      <c r="A21" s="119"/>
      <c r="B21" s="120" t="s">
        <v>222</v>
      </c>
      <c r="C21" s="118"/>
      <c r="D21" s="117">
        <v>0</v>
      </c>
    </row>
    <row r="22" spans="1:4" x14ac:dyDescent="0.25">
      <c r="A22" s="119"/>
      <c r="B22" s="120" t="s">
        <v>221</v>
      </c>
      <c r="C22" s="118"/>
      <c r="D22" s="117">
        <v>0</v>
      </c>
    </row>
    <row r="23" spans="1:4" x14ac:dyDescent="0.25">
      <c r="A23" s="119"/>
      <c r="B23" s="120" t="s">
        <v>220</v>
      </c>
      <c r="C23" s="118"/>
      <c r="D23" s="117">
        <v>0</v>
      </c>
    </row>
    <row r="24" spans="1:4" x14ac:dyDescent="0.25">
      <c r="A24" s="119"/>
      <c r="B24" s="120" t="s">
        <v>219</v>
      </c>
      <c r="C24" s="118"/>
      <c r="D24" s="117">
        <v>0</v>
      </c>
    </row>
    <row r="25" spans="1:4" x14ac:dyDescent="0.25">
      <c r="A25" s="127" t="s">
        <v>218</v>
      </c>
      <c r="B25" s="126"/>
      <c r="C25" s="114">
        <f>C19+C16+C8</f>
        <v>306843071.57999998</v>
      </c>
      <c r="D25" s="113">
        <f>D19+D16+D8</f>
        <v>265807379.28</v>
      </c>
    </row>
    <row r="26" spans="1:4" ht="13.5" customHeight="1" x14ac:dyDescent="0.25">
      <c r="A26" s="119"/>
      <c r="B26" s="125"/>
      <c r="C26" s="118"/>
      <c r="D26" s="117"/>
    </row>
    <row r="27" spans="1:4" x14ac:dyDescent="0.25">
      <c r="A27" s="124" t="s">
        <v>217</v>
      </c>
      <c r="B27" s="123"/>
      <c r="C27" s="118"/>
      <c r="D27" s="117"/>
    </row>
    <row r="28" spans="1:4" x14ac:dyDescent="0.25">
      <c r="A28" s="116" t="s">
        <v>216</v>
      </c>
      <c r="B28" s="115"/>
      <c r="C28" s="122">
        <f>SUM(C29:C31)</f>
        <v>194448078.97</v>
      </c>
      <c r="D28" s="121">
        <f>SUM(D29:D31)</f>
        <v>176574072.81</v>
      </c>
    </row>
    <row r="29" spans="1:4" x14ac:dyDescent="0.25">
      <c r="A29" s="119"/>
      <c r="B29" s="120" t="s">
        <v>215</v>
      </c>
      <c r="C29" s="118">
        <v>102839137.56999999</v>
      </c>
      <c r="D29" s="117">
        <v>97171720.270000011</v>
      </c>
    </row>
    <row r="30" spans="1:4" x14ac:dyDescent="0.25">
      <c r="A30" s="119"/>
      <c r="B30" s="120" t="s">
        <v>214</v>
      </c>
      <c r="C30" s="118">
        <v>11859135.640000001</v>
      </c>
      <c r="D30" s="117">
        <v>11976385.939999999</v>
      </c>
    </row>
    <row r="31" spans="1:4" x14ac:dyDescent="0.25">
      <c r="A31" s="119"/>
      <c r="B31" s="120" t="s">
        <v>213</v>
      </c>
      <c r="C31" s="118">
        <v>79749805.760000005</v>
      </c>
      <c r="D31" s="117">
        <v>67425966.600000009</v>
      </c>
    </row>
    <row r="32" spans="1:4" x14ac:dyDescent="0.25">
      <c r="A32" s="116" t="s">
        <v>212</v>
      </c>
      <c r="B32" s="115"/>
      <c r="C32" s="122">
        <f>SUM(C33:C41)</f>
        <v>18455345.239999998</v>
      </c>
      <c r="D32" s="121">
        <f>SUM(D33:D41)</f>
        <v>9625946.8800000008</v>
      </c>
    </row>
    <row r="33" spans="1:4" x14ac:dyDescent="0.25">
      <c r="A33" s="119"/>
      <c r="B33" s="120" t="s">
        <v>211</v>
      </c>
      <c r="C33" s="118"/>
      <c r="D33" s="117">
        <v>9625946.8800000008</v>
      </c>
    </row>
    <row r="34" spans="1:4" x14ac:dyDescent="0.25">
      <c r="A34" s="119"/>
      <c r="B34" s="120" t="s">
        <v>210</v>
      </c>
      <c r="C34" s="118">
        <v>18455345.239999998</v>
      </c>
      <c r="D34" s="117"/>
    </row>
    <row r="35" spans="1:4" x14ac:dyDescent="0.25">
      <c r="A35" s="119"/>
      <c r="B35" s="120" t="s">
        <v>209</v>
      </c>
      <c r="C35" s="118">
        <v>0</v>
      </c>
      <c r="D35" s="117">
        <v>0</v>
      </c>
    </row>
    <row r="36" spans="1:4" x14ac:dyDescent="0.25">
      <c r="A36" s="119"/>
      <c r="B36" s="120" t="s">
        <v>208</v>
      </c>
      <c r="C36" s="118">
        <v>0</v>
      </c>
      <c r="D36" s="117">
        <v>0</v>
      </c>
    </row>
    <row r="37" spans="1:4" x14ac:dyDescent="0.25">
      <c r="A37" s="119"/>
      <c r="B37" s="120" t="s">
        <v>207</v>
      </c>
      <c r="C37" s="118">
        <v>0</v>
      </c>
      <c r="D37" s="117">
        <v>0</v>
      </c>
    </row>
    <row r="38" spans="1:4" x14ac:dyDescent="0.25">
      <c r="A38" s="119"/>
      <c r="B38" s="120" t="s">
        <v>206</v>
      </c>
      <c r="C38" s="118">
        <v>0</v>
      </c>
      <c r="D38" s="117">
        <v>0</v>
      </c>
    </row>
    <row r="39" spans="1:4" x14ac:dyDescent="0.25">
      <c r="A39" s="119"/>
      <c r="B39" s="120" t="s">
        <v>205</v>
      </c>
      <c r="C39" s="118">
        <v>0</v>
      </c>
      <c r="D39" s="117">
        <v>0</v>
      </c>
    </row>
    <row r="40" spans="1:4" x14ac:dyDescent="0.25">
      <c r="A40" s="119"/>
      <c r="B40" s="120" t="s">
        <v>204</v>
      </c>
      <c r="C40" s="118">
        <v>0</v>
      </c>
      <c r="D40" s="117">
        <v>0</v>
      </c>
    </row>
    <row r="41" spans="1:4" x14ac:dyDescent="0.25">
      <c r="A41" s="119"/>
      <c r="B41" s="120" t="s">
        <v>203</v>
      </c>
      <c r="C41" s="118">
        <v>0</v>
      </c>
      <c r="D41" s="117">
        <v>0</v>
      </c>
    </row>
    <row r="42" spans="1:4" x14ac:dyDescent="0.25">
      <c r="A42" s="116" t="s">
        <v>202</v>
      </c>
      <c r="B42" s="115"/>
      <c r="C42" s="122">
        <f>SUM(C43:C45)</f>
        <v>0</v>
      </c>
      <c r="D42" s="121">
        <f>SUM(D43:D45)</f>
        <v>0</v>
      </c>
    </row>
    <row r="43" spans="1:4" x14ac:dyDescent="0.25">
      <c r="A43" s="119"/>
      <c r="B43" s="120" t="s">
        <v>201</v>
      </c>
      <c r="C43" s="118">
        <v>0</v>
      </c>
      <c r="D43" s="117">
        <v>0</v>
      </c>
    </row>
    <row r="44" spans="1:4" x14ac:dyDescent="0.25">
      <c r="A44" s="119"/>
      <c r="B44" s="120" t="s">
        <v>15</v>
      </c>
      <c r="C44" s="118">
        <v>0</v>
      </c>
      <c r="D44" s="117">
        <v>0</v>
      </c>
    </row>
    <row r="45" spans="1:4" x14ac:dyDescent="0.25">
      <c r="A45" s="119"/>
      <c r="B45" s="120" t="s">
        <v>200</v>
      </c>
      <c r="C45" s="118">
        <v>0</v>
      </c>
      <c r="D45" s="117">
        <v>0</v>
      </c>
    </row>
    <row r="46" spans="1:4" x14ac:dyDescent="0.25">
      <c r="A46" s="116" t="s">
        <v>199</v>
      </c>
      <c r="B46" s="115"/>
      <c r="C46" s="122">
        <f>SUM(C47:C51)</f>
        <v>16141365.720000001</v>
      </c>
      <c r="D46" s="121">
        <f>SUM(D47:D51)</f>
        <v>14766852.279999999</v>
      </c>
    </row>
    <row r="47" spans="1:4" x14ac:dyDescent="0.25">
      <c r="A47" s="119"/>
      <c r="B47" s="120" t="s">
        <v>198</v>
      </c>
      <c r="C47" s="118">
        <v>16141365.720000001</v>
      </c>
      <c r="D47" s="117">
        <v>14766852.279999999</v>
      </c>
    </row>
    <row r="48" spans="1:4" x14ac:dyDescent="0.25">
      <c r="A48" s="119"/>
      <c r="B48" s="120" t="s">
        <v>197</v>
      </c>
      <c r="C48" s="118">
        <v>0</v>
      </c>
      <c r="D48" s="117">
        <v>0</v>
      </c>
    </row>
    <row r="49" spans="1:5" x14ac:dyDescent="0.25">
      <c r="A49" s="119"/>
      <c r="B49" s="120" t="s">
        <v>196</v>
      </c>
      <c r="C49" s="118">
        <v>0</v>
      </c>
      <c r="D49" s="117">
        <v>0</v>
      </c>
    </row>
    <row r="50" spans="1:5" x14ac:dyDescent="0.25">
      <c r="A50" s="119"/>
      <c r="B50" s="120" t="s">
        <v>195</v>
      </c>
      <c r="C50" s="118">
        <v>0</v>
      </c>
      <c r="D50" s="117">
        <v>0</v>
      </c>
    </row>
    <row r="51" spans="1:5" x14ac:dyDescent="0.25">
      <c r="A51" s="119"/>
      <c r="B51" s="120" t="s">
        <v>194</v>
      </c>
      <c r="C51" s="118">
        <v>0</v>
      </c>
      <c r="D51" s="117">
        <v>0</v>
      </c>
    </row>
    <row r="52" spans="1:5" x14ac:dyDescent="0.25">
      <c r="A52" s="116" t="s">
        <v>193</v>
      </c>
      <c r="B52" s="115"/>
      <c r="C52" s="114">
        <f>SUM(C53:C58)</f>
        <v>23722433.57</v>
      </c>
      <c r="D52" s="113">
        <f>SUM(D53:D58)</f>
        <v>20984768.890000001</v>
      </c>
    </row>
    <row r="53" spans="1:5" x14ac:dyDescent="0.25">
      <c r="A53" s="119"/>
      <c r="B53" s="120" t="s">
        <v>192</v>
      </c>
      <c r="C53" s="118">
        <v>3869546.14</v>
      </c>
      <c r="D53" s="117">
        <v>4007437.85</v>
      </c>
    </row>
    <row r="54" spans="1:5" x14ac:dyDescent="0.25">
      <c r="A54" s="119"/>
      <c r="B54" s="120" t="s">
        <v>191</v>
      </c>
      <c r="C54" s="118">
        <v>0</v>
      </c>
      <c r="D54" s="117"/>
    </row>
    <row r="55" spans="1:5" x14ac:dyDescent="0.25">
      <c r="A55" s="119"/>
      <c r="B55" s="120" t="s">
        <v>190</v>
      </c>
      <c r="C55" s="118">
        <v>0</v>
      </c>
      <c r="D55" s="117">
        <v>0</v>
      </c>
    </row>
    <row r="56" spans="1:5" x14ac:dyDescent="0.25">
      <c r="A56" s="119"/>
      <c r="B56" s="120" t="s">
        <v>189</v>
      </c>
      <c r="C56" s="118">
        <v>0</v>
      </c>
      <c r="D56" s="117">
        <v>0</v>
      </c>
    </row>
    <row r="57" spans="1:5" x14ac:dyDescent="0.25">
      <c r="A57" s="119"/>
      <c r="B57" s="120" t="s">
        <v>188</v>
      </c>
      <c r="C57" s="118">
        <v>19852887.43</v>
      </c>
      <c r="D57" s="117">
        <v>16977331.039999999</v>
      </c>
    </row>
    <row r="58" spans="1:5" x14ac:dyDescent="0.25">
      <c r="A58" s="119"/>
      <c r="B58" s="120" t="s">
        <v>187</v>
      </c>
      <c r="C58" s="118">
        <v>0</v>
      </c>
      <c r="D58" s="117">
        <v>0</v>
      </c>
    </row>
    <row r="59" spans="1:5" x14ac:dyDescent="0.25">
      <c r="A59" s="116" t="s">
        <v>186</v>
      </c>
      <c r="B59" s="115"/>
      <c r="C59" s="114">
        <f>C60</f>
        <v>292341.34000000003</v>
      </c>
      <c r="D59" s="113">
        <f>D60</f>
        <v>583044.1</v>
      </c>
    </row>
    <row r="60" spans="1:5" x14ac:dyDescent="0.25">
      <c r="A60" s="119"/>
      <c r="B60" s="120" t="s">
        <v>185</v>
      </c>
      <c r="C60" s="118">
        <v>292341.34000000003</v>
      </c>
      <c r="D60" s="117">
        <v>583044.1</v>
      </c>
    </row>
    <row r="61" spans="1:5" ht="12.75" customHeight="1" x14ac:dyDescent="0.25">
      <c r="A61" s="119"/>
      <c r="B61" s="108"/>
      <c r="C61" s="118"/>
      <c r="D61" s="117"/>
    </row>
    <row r="62" spans="1:5" x14ac:dyDescent="0.25">
      <c r="A62" s="116" t="s">
        <v>184</v>
      </c>
      <c r="B62" s="115"/>
      <c r="C62" s="114">
        <f>C59+C52+C46+C32+C28+C42</f>
        <v>253059564.84</v>
      </c>
      <c r="D62" s="113">
        <f>D59+D52+D46+D32+D28+D42</f>
        <v>222534684.96000001</v>
      </c>
    </row>
    <row r="63" spans="1:5" x14ac:dyDescent="0.25">
      <c r="A63" s="119"/>
      <c r="B63" s="108"/>
      <c r="C63" s="118"/>
      <c r="D63" s="117"/>
    </row>
    <row r="64" spans="1:5" ht="20.25" x14ac:dyDescent="0.3">
      <c r="A64" s="116" t="s">
        <v>183</v>
      </c>
      <c r="B64" s="115"/>
      <c r="C64" s="114">
        <f>C25-C62</f>
        <v>53783506.73999998</v>
      </c>
      <c r="D64" s="113">
        <f>D25-D62</f>
        <v>43272694.319999993</v>
      </c>
      <c r="E64" s="109" t="str">
        <f>IF((C64-'ETCA-I-01'!F41)&gt;0.9,"ERROR!!!, NO COINCIDEN LOS MONTOS CON LO REPORTADO EN EL FORMATO ETCA-I-01","")</f>
        <v/>
      </c>
    </row>
    <row r="65" spans="1:5" ht="21" thickBot="1" x14ac:dyDescent="0.35">
      <c r="A65" s="112"/>
      <c r="B65" s="111"/>
      <c r="C65" s="111"/>
      <c r="D65" s="110"/>
      <c r="E65" s="109" t="str">
        <f>IF((D64-'ETCA-I-01'!G41)&gt;0.9,"ERROR!!!, NO COINCIDEN LOS MONTOS CON LO REPORTADO EN EL FORMATO ETCA-I-01","")</f>
        <v>ERROR!!!, NO COINCIDEN LOS MONTOS CON LO REPORTADO EN EL FORMATO ETCA-I-01</v>
      </c>
    </row>
    <row r="66" spans="1:5" s="104" customFormat="1" ht="16.5" customHeight="1" x14ac:dyDescent="0.25">
      <c r="A66" s="108"/>
      <c r="B66" s="5" t="s">
        <v>182</v>
      </c>
      <c r="C66" s="108"/>
      <c r="D66" s="107"/>
    </row>
    <row r="67" spans="1:5" s="104" customFormat="1" ht="21.75" customHeight="1" x14ac:dyDescent="0.25">
      <c r="A67" s="108"/>
      <c r="B67" s="108"/>
      <c r="C67" s="108" t="s">
        <v>181</v>
      </c>
      <c r="D67" s="107"/>
    </row>
    <row r="68" spans="1:5" s="104" customFormat="1" ht="16.5" customHeight="1" x14ac:dyDescent="0.25">
      <c r="A68" s="108"/>
      <c r="B68" s="108" t="s">
        <v>181</v>
      </c>
      <c r="C68" s="108" t="s">
        <v>181</v>
      </c>
      <c r="D68" s="107"/>
    </row>
    <row r="69" spans="1:5" s="104" customFormat="1" ht="16.5" customHeight="1" x14ac:dyDescent="0.25">
      <c r="A69" s="108"/>
      <c r="B69" s="108"/>
      <c r="C69" s="108"/>
      <c r="D69" s="107"/>
    </row>
    <row r="70" spans="1:5" s="104" customFormat="1" ht="16.5" customHeight="1" x14ac:dyDescent="0.3">
      <c r="A70" s="106"/>
      <c r="B70" s="1" t="s">
        <v>181</v>
      </c>
      <c r="C70" s="106"/>
      <c r="D70" s="105"/>
    </row>
    <row r="71" spans="1:5" x14ac:dyDescent="0.3">
      <c r="C71" s="3"/>
      <c r="D71" s="103" t="s">
        <v>0</v>
      </c>
    </row>
  </sheetData>
  <sheetProtection password="C115" sheet="1" scenarios="1" formatColumns="0" formatRows="0" insertHyperlinks="0"/>
  <mergeCells count="7">
    <mergeCell ref="A1:D1"/>
    <mergeCell ref="A5:B5"/>
    <mergeCell ref="A16:B16"/>
    <mergeCell ref="A6:B6"/>
    <mergeCell ref="A3:D3"/>
    <mergeCell ref="A2:D2"/>
    <mergeCell ref="A4:D4"/>
  </mergeCells>
  <printOptions horizontalCentered="1"/>
  <pageMargins left="0.47244094488188981" right="0.19685039370078741" top="0.39370078740157483" bottom="0.19685039370078741" header="0.31496062992125984" footer="0.19685039370078741"/>
  <pageSetup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E2FDA-A37C-4348-9AE8-B752AC6A567C}">
  <sheetPr>
    <tabColor theme="0" tint="-0.249977111117893"/>
  </sheetPr>
  <dimension ref="A1:G41"/>
  <sheetViews>
    <sheetView view="pageBreakPreview" topLeftCell="A40" zoomScaleNormal="100" zoomScaleSheetLayoutView="100" workbookViewId="0">
      <selection activeCell="T89" sqref="T89"/>
    </sheetView>
  </sheetViews>
  <sheetFormatPr baseColWidth="10" defaultRowHeight="15" x14ac:dyDescent="0.25"/>
  <cols>
    <col min="1" max="1" width="41.5703125" customWidth="1"/>
    <col min="2" max="2" width="19.42578125" customWidth="1"/>
    <col min="3" max="3" width="17.140625" customWidth="1"/>
    <col min="4" max="4" width="15.140625" customWidth="1"/>
    <col min="5" max="5" width="19" customWidth="1"/>
    <col min="6" max="6" width="14.42578125" customWidth="1"/>
  </cols>
  <sheetData>
    <row r="1" spans="1:6" x14ac:dyDescent="0.25">
      <c r="A1" s="175" t="str">
        <f>'ETCA-I-01'!$A$3:$G$3</f>
        <v>Comision Estatal del Agua</v>
      </c>
      <c r="B1" s="174"/>
      <c r="C1" s="174"/>
      <c r="D1" s="174"/>
      <c r="E1" s="174"/>
      <c r="F1" s="173"/>
    </row>
    <row r="2" spans="1:6" x14ac:dyDescent="0.25">
      <c r="A2" s="172" t="s">
        <v>254</v>
      </c>
      <c r="B2" s="171"/>
      <c r="C2" s="171"/>
      <c r="D2" s="171"/>
      <c r="E2" s="171"/>
      <c r="F2" s="170"/>
    </row>
    <row r="3" spans="1:6" ht="15.75" thickBot="1" x14ac:dyDescent="0.3">
      <c r="A3" s="169" t="str">
        <f>'ETCA-I-03'!A4:D4</f>
        <v>Del 01 de Enero al 30 de Junio de 2019</v>
      </c>
      <c r="B3" s="168"/>
      <c r="C3" s="168"/>
      <c r="D3" s="168"/>
      <c r="E3" s="168"/>
      <c r="F3" s="167"/>
    </row>
    <row r="4" spans="1:6" ht="64.5" thickBot="1" x14ac:dyDescent="0.3">
      <c r="A4" s="166" t="s">
        <v>253</v>
      </c>
      <c r="B4" s="165" t="s">
        <v>252</v>
      </c>
      <c r="C4" s="165" t="s">
        <v>251</v>
      </c>
      <c r="D4" s="165" t="s">
        <v>250</v>
      </c>
      <c r="E4" s="165" t="s">
        <v>249</v>
      </c>
      <c r="F4" s="164" t="s">
        <v>248</v>
      </c>
    </row>
    <row r="5" spans="1:6" x14ac:dyDescent="0.25">
      <c r="A5" s="163"/>
      <c r="B5" s="162"/>
      <c r="C5" s="162"/>
      <c r="D5" s="162"/>
      <c r="E5" s="161"/>
      <c r="F5" s="161"/>
    </row>
    <row r="6" spans="1:6" ht="22.5" x14ac:dyDescent="0.25">
      <c r="A6" s="151" t="s">
        <v>247</v>
      </c>
      <c r="B6" s="157">
        <f>B7+B8+B9</f>
        <v>11585449.25</v>
      </c>
      <c r="C6" s="148"/>
      <c r="D6" s="148"/>
      <c r="E6" s="154"/>
      <c r="F6" s="146">
        <f>SUM(B6:E6)</f>
        <v>11585449.25</v>
      </c>
    </row>
    <row r="7" spans="1:6" x14ac:dyDescent="0.25">
      <c r="A7" s="149" t="s">
        <v>15</v>
      </c>
      <c r="B7" s="155">
        <v>11585449.25</v>
      </c>
      <c r="C7" s="150"/>
      <c r="D7" s="150"/>
      <c r="E7" s="156"/>
      <c r="F7" s="146">
        <f>SUM(B7:E7)</f>
        <v>11585449.25</v>
      </c>
    </row>
    <row r="8" spans="1:6" x14ac:dyDescent="0.25">
      <c r="A8" s="149" t="s">
        <v>14</v>
      </c>
      <c r="B8" s="155"/>
      <c r="C8" s="150"/>
      <c r="D8" s="150"/>
      <c r="E8" s="156"/>
      <c r="F8" s="146">
        <f>SUM(B8:E8)</f>
        <v>0</v>
      </c>
    </row>
    <row r="9" spans="1:6" x14ac:dyDescent="0.25">
      <c r="A9" s="149" t="s">
        <v>13</v>
      </c>
      <c r="B9" s="155"/>
      <c r="C9" s="150"/>
      <c r="D9" s="150"/>
      <c r="E9" s="156"/>
      <c r="F9" s="146">
        <f>SUM(B9:E9)</f>
        <v>0</v>
      </c>
    </row>
    <row r="10" spans="1:6" x14ac:dyDescent="0.25">
      <c r="A10" s="151"/>
      <c r="B10" s="159"/>
      <c r="C10" s="159"/>
      <c r="D10" s="159"/>
      <c r="E10" s="158"/>
      <c r="F10" s="158"/>
    </row>
    <row r="11" spans="1:6" ht="22.5" x14ac:dyDescent="0.25">
      <c r="A11" s="151" t="s">
        <v>246</v>
      </c>
      <c r="B11" s="148"/>
      <c r="C11" s="157">
        <f>C13+C14+C15+C16</f>
        <v>54092755.319999993</v>
      </c>
      <c r="D11" s="157">
        <f>D12</f>
        <v>11943109.699999999</v>
      </c>
      <c r="E11" s="154"/>
      <c r="F11" s="146">
        <f>SUM(B11:E11)</f>
        <v>66035865.019999996</v>
      </c>
    </row>
    <row r="12" spans="1:6" x14ac:dyDescent="0.25">
      <c r="A12" s="149" t="s">
        <v>183</v>
      </c>
      <c r="B12" s="150"/>
      <c r="C12" s="150"/>
      <c r="D12" s="155">
        <v>11943109.699999999</v>
      </c>
      <c r="E12" s="156"/>
      <c r="F12" s="146">
        <f>SUM(B12:E12)</f>
        <v>11943109.699999999</v>
      </c>
    </row>
    <row r="13" spans="1:6" x14ac:dyDescent="0.25">
      <c r="A13" s="149" t="s">
        <v>10</v>
      </c>
      <c r="B13" s="150"/>
      <c r="C13" s="155">
        <v>403395355.08999997</v>
      </c>
      <c r="D13" s="150"/>
      <c r="E13" s="156"/>
      <c r="F13" s="146">
        <f>SUM(B13:E13)</f>
        <v>403395355.08999997</v>
      </c>
    </row>
    <row r="14" spans="1:6" x14ac:dyDescent="0.25">
      <c r="A14" s="149" t="s">
        <v>9</v>
      </c>
      <c r="B14" s="150"/>
      <c r="C14" s="155"/>
      <c r="D14" s="150"/>
      <c r="E14" s="156"/>
      <c r="F14" s="146">
        <f>SUM(B14:E14)</f>
        <v>0</v>
      </c>
    </row>
    <row r="15" spans="1:6" x14ac:dyDescent="0.25">
      <c r="A15" s="149" t="s">
        <v>8</v>
      </c>
      <c r="B15" s="150"/>
      <c r="C15" s="155"/>
      <c r="D15" s="150"/>
      <c r="E15" s="156"/>
      <c r="F15" s="146">
        <f>SUM(B15:E15)</f>
        <v>0</v>
      </c>
    </row>
    <row r="16" spans="1:6" x14ac:dyDescent="0.25">
      <c r="A16" s="149" t="s">
        <v>7</v>
      </c>
      <c r="B16" s="150"/>
      <c r="C16" s="155">
        <v>-349302599.76999998</v>
      </c>
      <c r="D16" s="150"/>
      <c r="E16" s="156"/>
      <c r="F16" s="146">
        <f>SUM(B16:E16)</f>
        <v>-349302599.76999998</v>
      </c>
    </row>
    <row r="17" spans="1:7" x14ac:dyDescent="0.25">
      <c r="A17" s="151"/>
      <c r="B17" s="159"/>
      <c r="C17" s="159"/>
      <c r="D17" s="159"/>
      <c r="E17" s="158"/>
      <c r="F17" s="158"/>
    </row>
    <row r="18" spans="1:7" ht="38.25" customHeight="1" x14ac:dyDescent="0.25">
      <c r="A18" s="151" t="s">
        <v>245</v>
      </c>
      <c r="B18" s="150"/>
      <c r="C18" s="150"/>
      <c r="D18" s="150"/>
      <c r="E18" s="146">
        <f>E19+E20</f>
        <v>0</v>
      </c>
      <c r="F18" s="146">
        <f>SUM(B18:E18)</f>
        <v>0</v>
      </c>
    </row>
    <row r="19" spans="1:7" x14ac:dyDescent="0.25">
      <c r="A19" s="149" t="s">
        <v>5</v>
      </c>
      <c r="B19" s="150"/>
      <c r="C19" s="150"/>
      <c r="D19" s="150"/>
      <c r="E19" s="147"/>
      <c r="F19" s="146">
        <f>SUM(B19:E19)</f>
        <v>0</v>
      </c>
    </row>
    <row r="20" spans="1:7" x14ac:dyDescent="0.25">
      <c r="A20" s="149" t="s">
        <v>4</v>
      </c>
      <c r="B20" s="150"/>
      <c r="C20" s="150"/>
      <c r="D20" s="150"/>
      <c r="E20" s="147"/>
      <c r="F20" s="146">
        <f>SUM(B20:E20)</f>
        <v>0</v>
      </c>
    </row>
    <row r="21" spans="1:7" x14ac:dyDescent="0.25">
      <c r="A21" s="149"/>
      <c r="B21" s="153"/>
      <c r="C21" s="153"/>
      <c r="D21" s="153"/>
      <c r="E21" s="152"/>
      <c r="F21" s="152"/>
    </row>
    <row r="22" spans="1:7" ht="28.5" customHeight="1" x14ac:dyDescent="0.25">
      <c r="A22" s="160" t="s">
        <v>244</v>
      </c>
      <c r="B22" s="157">
        <f>B6</f>
        <v>11585449.25</v>
      </c>
      <c r="C22" s="157">
        <f>C11</f>
        <v>54092755.319999993</v>
      </c>
      <c r="D22" s="157">
        <f>D11</f>
        <v>11943109.699999999</v>
      </c>
      <c r="E22" s="146">
        <f>E18</f>
        <v>0</v>
      </c>
      <c r="F22" s="146">
        <f>SUM(B22:E22)</f>
        <v>77621314.269999996</v>
      </c>
      <c r="G22" t="str">
        <f>IF((F22-'ETCA-I-01'!G50)&gt;0.99,"ERROR: DEBERÁ SER IGUAL QUE TOTAL HACIENDA PÚBLICA/PATRIMONIO DEL FORMATO ETCA-I-01","")</f>
        <v/>
      </c>
    </row>
    <row r="23" spans="1:7" x14ac:dyDescent="0.25">
      <c r="A23" s="151"/>
      <c r="B23" s="159"/>
      <c r="C23" s="159"/>
      <c r="D23" s="159"/>
      <c r="E23" s="158"/>
      <c r="F23" s="158"/>
    </row>
    <row r="24" spans="1:7" ht="22.5" x14ac:dyDescent="0.25">
      <c r="A24" s="151" t="s">
        <v>243</v>
      </c>
      <c r="B24" s="157">
        <f>B25+B26+B27</f>
        <v>0</v>
      </c>
      <c r="C24" s="148"/>
      <c r="D24" s="148"/>
      <c r="E24" s="154"/>
      <c r="F24" s="146">
        <f>SUM(B24:E24)</f>
        <v>0</v>
      </c>
    </row>
    <row r="25" spans="1:7" x14ac:dyDescent="0.25">
      <c r="A25" s="149" t="s">
        <v>15</v>
      </c>
      <c r="B25" s="155"/>
      <c r="C25" s="150"/>
      <c r="D25" s="150"/>
      <c r="E25" s="156"/>
      <c r="F25" s="146">
        <f>SUM(B25:E25)</f>
        <v>0</v>
      </c>
    </row>
    <row r="26" spans="1:7" x14ac:dyDescent="0.25">
      <c r="A26" s="149" t="s">
        <v>14</v>
      </c>
      <c r="B26" s="155"/>
      <c r="C26" s="150"/>
      <c r="D26" s="150"/>
      <c r="E26" s="156"/>
      <c r="F26" s="146">
        <f>SUM(B26:E26)</f>
        <v>0</v>
      </c>
    </row>
    <row r="27" spans="1:7" x14ac:dyDescent="0.25">
      <c r="A27" s="149" t="s">
        <v>13</v>
      </c>
      <c r="B27" s="155"/>
      <c r="C27" s="150"/>
      <c r="D27" s="150"/>
      <c r="E27" s="156"/>
      <c r="F27" s="146">
        <f>SUM(B27:E27)</f>
        <v>0</v>
      </c>
    </row>
    <row r="28" spans="1:7" x14ac:dyDescent="0.25">
      <c r="A28" s="151"/>
      <c r="B28" s="159"/>
      <c r="C28" s="159"/>
      <c r="D28" s="159"/>
      <c r="E28" s="158"/>
      <c r="F28" s="158"/>
    </row>
    <row r="29" spans="1:7" ht="22.5" x14ac:dyDescent="0.25">
      <c r="A29" s="151" t="s">
        <v>242</v>
      </c>
      <c r="B29" s="148"/>
      <c r="C29" s="157">
        <f>C31</f>
        <v>11943109.699999999</v>
      </c>
      <c r="D29" s="157">
        <f>D30+D31+D32+D33+D34</f>
        <v>45525939.88000001</v>
      </c>
      <c r="E29" s="154"/>
      <c r="F29" s="146">
        <f>SUM(B29:E29)</f>
        <v>57469049.580000013</v>
      </c>
    </row>
    <row r="30" spans="1:7" x14ac:dyDescent="0.25">
      <c r="A30" s="149" t="s">
        <v>183</v>
      </c>
      <c r="B30" s="150"/>
      <c r="C30" s="150"/>
      <c r="D30" s="155">
        <v>53783506.740000002</v>
      </c>
      <c r="E30" s="156"/>
      <c r="F30" s="146">
        <f>SUM(B30:E30)</f>
        <v>53783506.740000002</v>
      </c>
    </row>
    <row r="31" spans="1:7" x14ac:dyDescent="0.25">
      <c r="A31" s="149" t="s">
        <v>10</v>
      </c>
      <c r="B31" s="150"/>
      <c r="C31" s="155">
        <v>11943109.699999999</v>
      </c>
      <c r="D31" s="155">
        <v>-11943109.699999999</v>
      </c>
      <c r="E31" s="156"/>
      <c r="F31" s="146">
        <f>SUM(B31:E31)</f>
        <v>0</v>
      </c>
    </row>
    <row r="32" spans="1:7" x14ac:dyDescent="0.25">
      <c r="A32" s="149" t="s">
        <v>9</v>
      </c>
      <c r="B32" s="150"/>
      <c r="C32" s="150"/>
      <c r="D32" s="155"/>
      <c r="E32" s="156"/>
      <c r="F32" s="146">
        <f>SUM(B32:E32)</f>
        <v>0</v>
      </c>
    </row>
    <row r="33" spans="1:7" x14ac:dyDescent="0.25">
      <c r="A33" s="149" t="s">
        <v>8</v>
      </c>
      <c r="B33" s="150"/>
      <c r="C33" s="150"/>
      <c r="D33" s="155"/>
      <c r="E33" s="156"/>
      <c r="F33" s="146">
        <f>SUM(B33:E33)</f>
        <v>0</v>
      </c>
    </row>
    <row r="34" spans="1:7" x14ac:dyDescent="0.25">
      <c r="A34" s="149" t="s">
        <v>7</v>
      </c>
      <c r="B34" s="148"/>
      <c r="C34" s="148"/>
      <c r="D34" s="155">
        <v>3685542.84</v>
      </c>
      <c r="E34" s="154"/>
      <c r="F34" s="146">
        <f>SUM(B34:E34)</f>
        <v>3685542.84</v>
      </c>
    </row>
    <row r="35" spans="1:7" x14ac:dyDescent="0.25">
      <c r="A35" s="149"/>
      <c r="B35" s="153"/>
      <c r="C35" s="153"/>
      <c r="D35" s="153"/>
      <c r="E35" s="152"/>
      <c r="F35" s="152"/>
    </row>
    <row r="36" spans="1:7" ht="33.75" x14ac:dyDescent="0.25">
      <c r="A36" s="151" t="s">
        <v>241</v>
      </c>
      <c r="B36" s="150"/>
      <c r="C36" s="150"/>
      <c r="D36" s="150"/>
      <c r="E36" s="146">
        <f>E37+E38</f>
        <v>0</v>
      </c>
      <c r="F36" s="146">
        <f>SUM(B36:E36)</f>
        <v>0</v>
      </c>
    </row>
    <row r="37" spans="1:7" x14ac:dyDescent="0.25">
      <c r="A37" s="149" t="s">
        <v>5</v>
      </c>
      <c r="B37" s="150"/>
      <c r="C37" s="150"/>
      <c r="D37" s="150"/>
      <c r="E37" s="147"/>
      <c r="F37" s="146">
        <f>SUM(B37:E37)</f>
        <v>0</v>
      </c>
    </row>
    <row r="38" spans="1:7" x14ac:dyDescent="0.25">
      <c r="A38" s="149" t="s">
        <v>4</v>
      </c>
      <c r="B38" s="148"/>
      <c r="C38" s="148"/>
      <c r="D38" s="148"/>
      <c r="E38" s="147"/>
      <c r="F38" s="146">
        <f>SUM(B38:E38)</f>
        <v>0</v>
      </c>
    </row>
    <row r="39" spans="1:7" ht="15.75" thickBot="1" x14ac:dyDescent="0.3">
      <c r="A39" s="145"/>
      <c r="B39" s="144"/>
      <c r="C39" s="144"/>
      <c r="D39" s="144"/>
      <c r="E39" s="143"/>
      <c r="F39" s="143"/>
    </row>
    <row r="40" spans="1:7" ht="20.25" customHeight="1" thickBot="1" x14ac:dyDescent="0.3">
      <c r="A40" s="142" t="s">
        <v>240</v>
      </c>
      <c r="B40" s="141">
        <f>B22+B24</f>
        <v>11585449.25</v>
      </c>
      <c r="C40" s="141">
        <f>C22+C29</f>
        <v>66035865.019999996</v>
      </c>
      <c r="D40" s="141">
        <f>D22+D29</f>
        <v>57469049.580000013</v>
      </c>
      <c r="E40" s="140">
        <f>E22+E36</f>
        <v>0</v>
      </c>
      <c r="F40" s="140">
        <f>SUM(B40:E40)</f>
        <v>135090363.85000002</v>
      </c>
      <c r="G40" t="str">
        <f>IF((F40-'ETCA-I-01'!F50)&gt;0.99,"ERROR: DEBERÁ SER IGUAL QUE TOTAL HACIENDA PÚBLICA/PATRIMONIO DEL FORMATO ETCA-I-01","")</f>
        <v/>
      </c>
    </row>
    <row r="41" spans="1:7" x14ac:dyDescent="0.25">
      <c r="A41" s="139"/>
    </row>
  </sheetData>
  <sheetProtection algorithmName="SHA-512" hashValue="ih8Gs7WZ1GyUMJeZqlmf8XerQUng9YcF9ndE8PP9nkP/c+L6bk74cn8kOs0pRF3rS77G98jOhpD7k7GH7PQIiw==" saltValue="ktWmQEJK1gdkQySKDI5Shg==" spinCount="100000" sheet="1" scenarios="1" formatColumns="0" formatRows="0"/>
  <mergeCells count="3">
    <mergeCell ref="A1:F1"/>
    <mergeCell ref="A2:F2"/>
    <mergeCell ref="A3:F3"/>
  </mergeCells>
  <pageMargins left="0.7" right="0.7" top="0.75" bottom="0.75" header="0.3" footer="0.3"/>
  <pageSetup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6A5D7-7EBA-4819-9176-55B59D499ADF}">
  <sheetPr>
    <tabColor theme="0" tint="-0.249977111117893"/>
  </sheetPr>
  <dimension ref="A1:D69"/>
  <sheetViews>
    <sheetView view="pageBreakPreview" topLeftCell="A43" zoomScale="90" zoomScaleNormal="100" zoomScaleSheetLayoutView="90" workbookViewId="0">
      <selection activeCell="T89" sqref="T89"/>
    </sheetView>
  </sheetViews>
  <sheetFormatPr baseColWidth="10" defaultColWidth="11.28515625" defaultRowHeight="16.5" x14ac:dyDescent="0.3"/>
  <cols>
    <col min="1" max="1" width="80.85546875" style="1" bestFit="1" customWidth="1"/>
    <col min="2" max="3" width="17" style="1" customWidth="1"/>
    <col min="4" max="16384" width="11.28515625" style="1"/>
  </cols>
  <sheetData>
    <row r="1" spans="1:4" x14ac:dyDescent="0.3">
      <c r="A1" s="67" t="s">
        <v>64</v>
      </c>
      <c r="B1" s="67"/>
      <c r="C1" s="67"/>
    </row>
    <row r="2" spans="1:4" s="100" customFormat="1" ht="15.75" x14ac:dyDescent="0.25">
      <c r="A2" s="66" t="s">
        <v>263</v>
      </c>
      <c r="B2" s="66"/>
      <c r="C2" s="66"/>
    </row>
    <row r="3" spans="1:4" s="100" customFormat="1" ht="15.75" x14ac:dyDescent="0.25">
      <c r="A3" s="137" t="str">
        <f>'ETCA-I-01'!A3:G3</f>
        <v>Comision Estatal del Agua</v>
      </c>
      <c r="B3" s="137"/>
      <c r="C3" s="137"/>
    </row>
    <row r="4" spans="1:4" s="100" customFormat="1" x14ac:dyDescent="0.25">
      <c r="A4" s="202" t="str">
        <f>'ETCA-I-03'!A4:D4</f>
        <v>Del 01 de Enero al 30 de Junio de 2019</v>
      </c>
      <c r="B4" s="202"/>
      <c r="C4" s="202"/>
    </row>
    <row r="5" spans="1:4" s="102" customFormat="1" ht="17.25" thickBot="1" x14ac:dyDescent="0.35">
      <c r="A5" s="201" t="s">
        <v>262</v>
      </c>
      <c r="B5" s="135"/>
      <c r="C5" s="200"/>
    </row>
    <row r="6" spans="1:4" ht="30" customHeight="1" thickBot="1" x14ac:dyDescent="0.35">
      <c r="A6" s="199"/>
      <c r="B6" s="198" t="s">
        <v>261</v>
      </c>
      <c r="C6" s="197" t="s">
        <v>260</v>
      </c>
    </row>
    <row r="7" spans="1:4" ht="17.25" thickTop="1" x14ac:dyDescent="0.3">
      <c r="A7" s="193" t="s">
        <v>259</v>
      </c>
      <c r="B7" s="192">
        <f>B8+B17</f>
        <v>24016694.880000003</v>
      </c>
      <c r="C7" s="191">
        <f>C8+C17</f>
        <v>75698987.49000001</v>
      </c>
    </row>
    <row r="8" spans="1:4" x14ac:dyDescent="0.3">
      <c r="A8" s="186" t="s">
        <v>57</v>
      </c>
      <c r="B8" s="185">
        <f>SUM(B9:B15)</f>
        <v>20146454.170000002</v>
      </c>
      <c r="C8" s="184">
        <f>SUM(C9:C15)</f>
        <v>73159667.710000008</v>
      </c>
    </row>
    <row r="9" spans="1:4" s="176" customFormat="1" ht="13.5" x14ac:dyDescent="0.25">
      <c r="A9" s="183" t="s">
        <v>55</v>
      </c>
      <c r="B9" s="177"/>
      <c r="C9" s="182">
        <v>56326052.600000001</v>
      </c>
      <c r="D9" s="196"/>
    </row>
    <row r="10" spans="1:4" s="176" customFormat="1" ht="13.5" x14ac:dyDescent="0.25">
      <c r="A10" s="183" t="s">
        <v>53</v>
      </c>
      <c r="B10" s="177"/>
      <c r="C10" s="182">
        <v>377563.68</v>
      </c>
    </row>
    <row r="11" spans="1:4" s="176" customFormat="1" ht="13.5" x14ac:dyDescent="0.25">
      <c r="A11" s="183" t="s">
        <v>51</v>
      </c>
      <c r="B11" s="177"/>
      <c r="C11" s="182">
        <v>16456051.43</v>
      </c>
    </row>
    <row r="12" spans="1:4" s="176" customFormat="1" ht="13.5" x14ac:dyDescent="0.25">
      <c r="A12" s="183" t="s">
        <v>258</v>
      </c>
      <c r="B12" s="177"/>
      <c r="C12" s="182"/>
    </row>
    <row r="13" spans="1:4" s="176" customFormat="1" ht="13.5" x14ac:dyDescent="0.25">
      <c r="A13" s="183" t="s">
        <v>47</v>
      </c>
      <c r="B13" s="177">
        <v>314478.17</v>
      </c>
      <c r="C13" s="182"/>
    </row>
    <row r="14" spans="1:4" s="176" customFormat="1" ht="13.5" x14ac:dyDescent="0.25">
      <c r="A14" s="183" t="s">
        <v>45</v>
      </c>
      <c r="B14" s="177">
        <v>19831976</v>
      </c>
      <c r="C14" s="182"/>
    </row>
    <row r="15" spans="1:4" s="176" customFormat="1" ht="13.5" x14ac:dyDescent="0.25">
      <c r="A15" s="183" t="s">
        <v>43</v>
      </c>
      <c r="B15" s="177"/>
      <c r="C15" s="182"/>
    </row>
    <row r="16" spans="1:4" ht="5.25" customHeight="1" x14ac:dyDescent="0.3">
      <c r="A16" s="193"/>
      <c r="B16" s="188"/>
      <c r="C16" s="187"/>
    </row>
    <row r="17" spans="1:3" x14ac:dyDescent="0.3">
      <c r="A17" s="186" t="s">
        <v>38</v>
      </c>
      <c r="B17" s="185">
        <f>SUM(B18:B26)</f>
        <v>3870240.71</v>
      </c>
      <c r="C17" s="184">
        <f>SUM(C18:C26)</f>
        <v>2539319.7800000003</v>
      </c>
    </row>
    <row r="18" spans="1:3" s="176" customFormat="1" ht="13.5" x14ac:dyDescent="0.25">
      <c r="A18" s="183" t="s">
        <v>36</v>
      </c>
      <c r="B18" s="177"/>
      <c r="C18" s="182"/>
    </row>
    <row r="19" spans="1:3" s="176" customFormat="1" ht="13.5" x14ac:dyDescent="0.25">
      <c r="A19" s="183" t="s">
        <v>34</v>
      </c>
      <c r="B19" s="177"/>
      <c r="C19" s="182"/>
    </row>
    <row r="20" spans="1:3" s="176" customFormat="1" ht="13.5" x14ac:dyDescent="0.25">
      <c r="A20" s="183" t="s">
        <v>32</v>
      </c>
      <c r="B20" s="177"/>
      <c r="C20" s="182">
        <v>2530673.06</v>
      </c>
    </row>
    <row r="21" spans="1:3" s="176" customFormat="1" ht="13.5" x14ac:dyDescent="0.25">
      <c r="A21" s="183" t="s">
        <v>30</v>
      </c>
      <c r="B21" s="177">
        <v>1783142.96</v>
      </c>
      <c r="C21" s="182"/>
    </row>
    <row r="22" spans="1:3" s="176" customFormat="1" ht="13.5" x14ac:dyDescent="0.25">
      <c r="A22" s="183" t="s">
        <v>28</v>
      </c>
      <c r="B22" s="177"/>
      <c r="C22" s="182"/>
    </row>
    <row r="23" spans="1:3" s="176" customFormat="1" ht="13.5" x14ac:dyDescent="0.25">
      <c r="A23" s="183" t="s">
        <v>26</v>
      </c>
      <c r="B23" s="177">
        <v>2087097.75</v>
      </c>
      <c r="C23" s="182"/>
    </row>
    <row r="24" spans="1:3" s="176" customFormat="1" ht="13.5" x14ac:dyDescent="0.25">
      <c r="A24" s="183" t="s">
        <v>24</v>
      </c>
      <c r="B24" s="177"/>
      <c r="C24" s="182">
        <v>8646.7199999999993</v>
      </c>
    </row>
    <row r="25" spans="1:3" s="176" customFormat="1" ht="13.5" x14ac:dyDescent="0.25">
      <c r="A25" s="183" t="s">
        <v>23</v>
      </c>
      <c r="B25" s="177"/>
      <c r="C25" s="182"/>
    </row>
    <row r="26" spans="1:3" s="176" customFormat="1" ht="13.5" x14ac:dyDescent="0.25">
      <c r="A26" s="183" t="s">
        <v>22</v>
      </c>
      <c r="B26" s="177"/>
      <c r="C26" s="182"/>
    </row>
    <row r="27" spans="1:3" ht="6.75" customHeight="1" x14ac:dyDescent="0.3">
      <c r="A27" s="195"/>
      <c r="B27" s="188"/>
      <c r="C27" s="187"/>
    </row>
    <row r="28" spans="1:3" x14ac:dyDescent="0.3">
      <c r="A28" s="193" t="s">
        <v>257</v>
      </c>
      <c r="B28" s="192">
        <f>B29+B39</f>
        <v>6804362.7400000002</v>
      </c>
      <c r="C28" s="191">
        <f>C29+C39</f>
        <v>12591119.709999999</v>
      </c>
    </row>
    <row r="29" spans="1:3" x14ac:dyDescent="0.3">
      <c r="A29" s="186" t="s">
        <v>56</v>
      </c>
      <c r="B29" s="185">
        <f>SUM(B30:B37)</f>
        <v>0</v>
      </c>
      <c r="C29" s="184">
        <f>SUM(C30:C37)</f>
        <v>12080653.84</v>
      </c>
    </row>
    <row r="30" spans="1:3" s="176" customFormat="1" ht="13.5" x14ac:dyDescent="0.25">
      <c r="A30" s="183" t="s">
        <v>54</v>
      </c>
      <c r="B30" s="177"/>
      <c r="C30" s="182">
        <v>2434114.7400000002</v>
      </c>
    </row>
    <row r="31" spans="1:3" s="176" customFormat="1" ht="13.5" x14ac:dyDescent="0.25">
      <c r="A31" s="183" t="s">
        <v>52</v>
      </c>
      <c r="B31" s="177"/>
      <c r="C31" s="182">
        <v>1983355.28</v>
      </c>
    </row>
    <row r="32" spans="1:3" s="176" customFormat="1" ht="13.5" x14ac:dyDescent="0.25">
      <c r="A32" s="183" t="s">
        <v>50</v>
      </c>
      <c r="B32" s="177"/>
      <c r="C32" s="182">
        <v>7663183.8200000003</v>
      </c>
    </row>
    <row r="33" spans="1:3" s="176" customFormat="1" ht="13.5" x14ac:dyDescent="0.25">
      <c r="A33" s="183" t="s">
        <v>48</v>
      </c>
      <c r="B33" s="177"/>
      <c r="C33" s="182"/>
    </row>
    <row r="34" spans="1:3" s="176" customFormat="1" ht="13.5" x14ac:dyDescent="0.25">
      <c r="A34" s="183" t="s">
        <v>46</v>
      </c>
      <c r="B34" s="177"/>
      <c r="C34" s="182"/>
    </row>
    <row r="35" spans="1:3" s="176" customFormat="1" ht="13.5" x14ac:dyDescent="0.25">
      <c r="A35" s="183" t="s">
        <v>44</v>
      </c>
      <c r="B35" s="177"/>
      <c r="C35" s="182"/>
    </row>
    <row r="36" spans="1:3" s="176" customFormat="1" ht="13.5" x14ac:dyDescent="0.25">
      <c r="A36" s="183" t="s">
        <v>42</v>
      </c>
      <c r="B36" s="177"/>
      <c r="C36" s="182"/>
    </row>
    <row r="37" spans="1:3" s="176" customFormat="1" ht="13.5" x14ac:dyDescent="0.25">
      <c r="A37" s="183" t="s">
        <v>41</v>
      </c>
      <c r="B37" s="177"/>
      <c r="C37" s="182"/>
    </row>
    <row r="38" spans="1:3" ht="6" customHeight="1" x14ac:dyDescent="0.3">
      <c r="A38" s="193"/>
      <c r="B38" s="190"/>
      <c r="C38" s="189"/>
    </row>
    <row r="39" spans="1:3" x14ac:dyDescent="0.3">
      <c r="A39" s="186" t="s">
        <v>37</v>
      </c>
      <c r="B39" s="185">
        <f>SUM(B40:B45)</f>
        <v>6804362.7400000002</v>
      </c>
      <c r="C39" s="184">
        <f>SUM(C40:C45)</f>
        <v>510465.87</v>
      </c>
    </row>
    <row r="40" spans="1:3" s="176" customFormat="1" ht="13.5" x14ac:dyDescent="0.25">
      <c r="A40" s="183" t="s">
        <v>35</v>
      </c>
      <c r="B40" s="177"/>
      <c r="C40" s="182"/>
    </row>
    <row r="41" spans="1:3" s="176" customFormat="1" ht="13.5" x14ac:dyDescent="0.25">
      <c r="A41" s="183" t="s">
        <v>33</v>
      </c>
      <c r="B41" s="177"/>
      <c r="C41" s="182"/>
    </row>
    <row r="42" spans="1:3" s="176" customFormat="1" ht="13.5" x14ac:dyDescent="0.25">
      <c r="A42" s="183" t="s">
        <v>31</v>
      </c>
      <c r="B42" s="177"/>
      <c r="C42" s="182">
        <v>510465.87</v>
      </c>
    </row>
    <row r="43" spans="1:3" s="176" customFormat="1" ht="13.5" x14ac:dyDescent="0.25">
      <c r="A43" s="183" t="s">
        <v>29</v>
      </c>
      <c r="B43" s="177"/>
      <c r="C43" s="182"/>
    </row>
    <row r="44" spans="1:3" s="176" customFormat="1" ht="13.5" x14ac:dyDescent="0.25">
      <c r="A44" s="183" t="s">
        <v>27</v>
      </c>
      <c r="B44" s="177"/>
      <c r="C44" s="182"/>
    </row>
    <row r="45" spans="1:3" s="176" customFormat="1" ht="13.5" x14ac:dyDescent="0.25">
      <c r="A45" s="183" t="s">
        <v>25</v>
      </c>
      <c r="B45" s="177">
        <v>6804362.7400000002</v>
      </c>
      <c r="C45" s="182"/>
    </row>
    <row r="46" spans="1:3" x14ac:dyDescent="0.3">
      <c r="A46" s="194"/>
      <c r="B46" s="188"/>
      <c r="C46" s="187"/>
    </row>
    <row r="47" spans="1:3" x14ac:dyDescent="0.3">
      <c r="A47" s="193" t="s">
        <v>256</v>
      </c>
      <c r="B47" s="192">
        <f>B48+B53</f>
        <v>57469049.579999998</v>
      </c>
      <c r="C47" s="191">
        <f>C48+C53</f>
        <v>0</v>
      </c>
    </row>
    <row r="48" spans="1:3" x14ac:dyDescent="0.3">
      <c r="A48" s="186" t="s">
        <v>16</v>
      </c>
      <c r="B48" s="185">
        <f>SUM(B49:B51)</f>
        <v>0</v>
      </c>
      <c r="C48" s="184">
        <f>SUM(C49:C51)</f>
        <v>0</v>
      </c>
    </row>
    <row r="49" spans="1:3" s="176" customFormat="1" ht="13.5" x14ac:dyDescent="0.25">
      <c r="A49" s="183" t="s">
        <v>15</v>
      </c>
      <c r="B49" s="177"/>
      <c r="C49" s="182"/>
    </row>
    <row r="50" spans="1:3" s="176" customFormat="1" ht="13.5" x14ac:dyDescent="0.25">
      <c r="A50" s="183" t="s">
        <v>14</v>
      </c>
      <c r="B50" s="177"/>
      <c r="C50" s="182"/>
    </row>
    <row r="51" spans="1:3" s="176" customFormat="1" ht="13.5" x14ac:dyDescent="0.25">
      <c r="A51" s="183" t="s">
        <v>13</v>
      </c>
      <c r="B51" s="177"/>
      <c r="C51" s="182"/>
    </row>
    <row r="52" spans="1:3" ht="6" customHeight="1" x14ac:dyDescent="0.3">
      <c r="A52" s="186"/>
      <c r="B52" s="190"/>
      <c r="C52" s="189"/>
    </row>
    <row r="53" spans="1:3" ht="15.75" customHeight="1" x14ac:dyDescent="0.3">
      <c r="A53" s="186" t="s">
        <v>12</v>
      </c>
      <c r="B53" s="185">
        <f>SUM(B54:B58)</f>
        <v>57469049.579999998</v>
      </c>
      <c r="C53" s="184">
        <f>SUM(C54:C58)</f>
        <v>0</v>
      </c>
    </row>
    <row r="54" spans="1:3" s="176" customFormat="1" ht="13.5" x14ac:dyDescent="0.25">
      <c r="A54" s="183" t="s">
        <v>11</v>
      </c>
      <c r="B54" s="177">
        <v>41840397.039999999</v>
      </c>
      <c r="C54" s="182"/>
    </row>
    <row r="55" spans="1:3" s="176" customFormat="1" ht="13.5" x14ac:dyDescent="0.25">
      <c r="A55" s="183" t="s">
        <v>10</v>
      </c>
      <c r="B55" s="177">
        <v>11943109.699999999</v>
      </c>
      <c r="C55" s="182"/>
    </row>
    <row r="56" spans="1:3" s="176" customFormat="1" ht="13.5" x14ac:dyDescent="0.25">
      <c r="A56" s="183" t="s">
        <v>9</v>
      </c>
      <c r="B56" s="177"/>
      <c r="C56" s="182"/>
    </row>
    <row r="57" spans="1:3" s="176" customFormat="1" ht="13.5" x14ac:dyDescent="0.25">
      <c r="A57" s="183" t="s">
        <v>8</v>
      </c>
      <c r="B57" s="177"/>
      <c r="C57" s="182"/>
    </row>
    <row r="58" spans="1:3" s="176" customFormat="1" ht="13.5" x14ac:dyDescent="0.25">
      <c r="A58" s="183" t="s">
        <v>7</v>
      </c>
      <c r="B58" s="177">
        <v>3685542.84</v>
      </c>
      <c r="C58" s="182"/>
    </row>
    <row r="59" spans="1:3" ht="7.5" customHeight="1" x14ac:dyDescent="0.3">
      <c r="A59" s="186"/>
      <c r="B59" s="188"/>
      <c r="C59" s="187"/>
    </row>
    <row r="60" spans="1:3" x14ac:dyDescent="0.3">
      <c r="A60" s="186" t="s">
        <v>255</v>
      </c>
      <c r="B60" s="185">
        <f>SUM(B61:B62)</f>
        <v>0</v>
      </c>
      <c r="C60" s="184">
        <f>SUM(C61:C62)</f>
        <v>0</v>
      </c>
    </row>
    <row r="61" spans="1:3" s="176" customFormat="1" ht="13.5" x14ac:dyDescent="0.25">
      <c r="A61" s="183" t="s">
        <v>5</v>
      </c>
      <c r="B61" s="177"/>
      <c r="C61" s="182"/>
    </row>
    <row r="62" spans="1:3" s="176" customFormat="1" ht="14.25" thickBot="1" x14ac:dyDescent="0.3">
      <c r="A62" s="181" t="s">
        <v>4</v>
      </c>
      <c r="B62" s="180"/>
      <c r="C62" s="179"/>
    </row>
    <row r="63" spans="1:3" s="176" customFormat="1" ht="13.5" x14ac:dyDescent="0.25">
      <c r="A63" s="176" t="s">
        <v>182</v>
      </c>
      <c r="B63" s="177"/>
      <c r="C63" s="177"/>
    </row>
    <row r="64" spans="1:3" s="176" customFormat="1" ht="13.5" x14ac:dyDescent="0.25">
      <c r="B64" s="177"/>
      <c r="C64" s="177"/>
    </row>
    <row r="65" spans="1:3" s="176" customFormat="1" ht="13.5" x14ac:dyDescent="0.25">
      <c r="B65" s="177"/>
      <c r="C65" s="177"/>
    </row>
    <row r="66" spans="1:3" s="176" customFormat="1" ht="13.5" x14ac:dyDescent="0.25">
      <c r="A66" s="178"/>
      <c r="B66" s="177"/>
      <c r="C66" s="177"/>
    </row>
    <row r="67" spans="1:3" s="176" customFormat="1" ht="13.5" x14ac:dyDescent="0.25">
      <c r="A67" s="178" t="s">
        <v>181</v>
      </c>
      <c r="B67" s="177"/>
      <c r="C67" s="177"/>
    </row>
    <row r="68" spans="1:3" s="176" customFormat="1" ht="13.5" x14ac:dyDescent="0.25">
      <c r="A68" s="178" t="s">
        <v>181</v>
      </c>
      <c r="B68" s="177"/>
      <c r="C68" s="177"/>
    </row>
    <row r="69" spans="1:3" x14ac:dyDescent="0.3">
      <c r="A69" s="176" t="s">
        <v>181</v>
      </c>
    </row>
  </sheetData>
  <sheetProtection algorithmName="SHA-512" hashValue="UvjEIxMQE6l2PJHWW9vPQTUvXsNkhgA0psfQnuz8lyq6xY095nU4XQIfG/FHCPGpd4L/AWRY0jcg19aKAVKBXA==" saltValue="pmWEFZxCtHmPs6uFRo9DmA==" spinCount="100000" sheet="1" scenarios="1" formatColumns="0" formatRows="0"/>
  <mergeCells count="4">
    <mergeCell ref="A1:C1"/>
    <mergeCell ref="A2:C2"/>
    <mergeCell ref="A3:C3"/>
    <mergeCell ref="A4:C4"/>
  </mergeCells>
  <pageMargins left="0.70866141732283472" right="0.70866141732283472" top="0.74803149606299213" bottom="0.74803149606299213" header="0.31496062992125984" footer="0.31496062992125984"/>
  <pageSetup scale="71"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BBCE6-F385-4D0A-B731-58FFA821E44F}">
  <sheetPr>
    <tabColor theme="0" tint="-0.249977111117893"/>
    <pageSetUpPr fitToPage="1"/>
  </sheetPr>
  <dimension ref="A1:G71"/>
  <sheetViews>
    <sheetView view="pageBreakPreview" topLeftCell="A48" zoomScale="140" zoomScaleNormal="100" zoomScaleSheetLayoutView="140" workbookViewId="0">
      <selection activeCell="T89" sqref="T89"/>
    </sheetView>
  </sheetViews>
  <sheetFormatPr baseColWidth="10" defaultColWidth="11.28515625" defaultRowHeight="16.5" x14ac:dyDescent="0.3"/>
  <cols>
    <col min="1" max="1" width="1.5703125" style="1" customWidth="1"/>
    <col min="2" max="2" width="70.85546875" style="1" customWidth="1"/>
    <col min="3" max="4" width="12.7109375" style="1" customWidth="1"/>
    <col min="5" max="16384" width="11.28515625" style="1"/>
  </cols>
  <sheetData>
    <row r="1" spans="1:4" x14ac:dyDescent="0.3">
      <c r="A1" s="67" t="s">
        <v>64</v>
      </c>
      <c r="B1" s="67"/>
      <c r="C1" s="67"/>
      <c r="D1" s="67"/>
    </row>
    <row r="2" spans="1:4" x14ac:dyDescent="0.3">
      <c r="A2" s="66" t="s">
        <v>292</v>
      </c>
      <c r="B2" s="66"/>
      <c r="C2" s="66"/>
      <c r="D2" s="66"/>
    </row>
    <row r="3" spans="1:4" x14ac:dyDescent="0.3">
      <c r="A3" s="137" t="str">
        <f>'ETCA-I-01'!A3</f>
        <v>Comision Estatal del Agua</v>
      </c>
      <c r="B3" s="137"/>
      <c r="C3" s="137"/>
      <c r="D3" s="137"/>
    </row>
    <row r="4" spans="1:4" x14ac:dyDescent="0.3">
      <c r="A4" s="202" t="s">
        <v>291</v>
      </c>
      <c r="B4" s="202"/>
      <c r="C4" s="202"/>
      <c r="D4" s="202"/>
    </row>
    <row r="5" spans="1:4" ht="17.25" thickBot="1" x14ac:dyDescent="0.35">
      <c r="A5" s="62" t="s">
        <v>290</v>
      </c>
      <c r="B5" s="62"/>
      <c r="C5" s="135"/>
      <c r="D5" s="250"/>
    </row>
    <row r="6" spans="1:4" ht="23.25" customHeight="1" thickBot="1" x14ac:dyDescent="0.35">
      <c r="A6" s="249" t="s">
        <v>253</v>
      </c>
      <c r="B6" s="248"/>
      <c r="C6" s="247">
        <v>2019</v>
      </c>
      <c r="D6" s="246">
        <v>2018</v>
      </c>
    </row>
    <row r="7" spans="1:4" s="203" customFormat="1" ht="12" customHeight="1" thickTop="1" x14ac:dyDescent="0.25">
      <c r="A7" s="245" t="s">
        <v>289</v>
      </c>
      <c r="B7" s="244"/>
      <c r="C7" s="244"/>
      <c r="D7" s="243"/>
    </row>
    <row r="8" spans="1:4" s="203" customFormat="1" ht="12.75" customHeight="1" x14ac:dyDescent="0.25">
      <c r="A8" s="226"/>
      <c r="B8" s="228" t="s">
        <v>261</v>
      </c>
      <c r="C8" s="227">
        <f>SUM(C9:C18)</f>
        <v>362839680.57000005</v>
      </c>
      <c r="D8" s="232">
        <f>SUM(D9:D18)</f>
        <v>265807377.34999996</v>
      </c>
    </row>
    <row r="9" spans="1:4" s="241" customFormat="1" ht="11.1" customHeight="1" x14ac:dyDescent="0.25">
      <c r="A9" s="242"/>
      <c r="B9" s="235" t="s">
        <v>234</v>
      </c>
      <c r="C9" s="209"/>
      <c r="D9" s="214"/>
    </row>
    <row r="10" spans="1:4" s="241" customFormat="1" ht="11.1" customHeight="1" x14ac:dyDescent="0.25">
      <c r="A10" s="242"/>
      <c r="B10" s="235" t="s">
        <v>233</v>
      </c>
      <c r="C10" s="209"/>
      <c r="D10" s="214"/>
    </row>
    <row r="11" spans="1:4" s="241" customFormat="1" ht="11.1" customHeight="1" x14ac:dyDescent="0.25">
      <c r="A11" s="242"/>
      <c r="B11" s="235" t="s">
        <v>288</v>
      </c>
      <c r="C11" s="209"/>
      <c r="D11" s="214"/>
    </row>
    <row r="12" spans="1:4" s="241" customFormat="1" ht="11.1" customHeight="1" x14ac:dyDescent="0.25">
      <c r="A12" s="242"/>
      <c r="B12" s="235" t="s">
        <v>231</v>
      </c>
      <c r="C12" s="209"/>
      <c r="D12" s="214"/>
    </row>
    <row r="13" spans="1:4" s="241" customFormat="1" ht="11.1" customHeight="1" x14ac:dyDescent="0.25">
      <c r="A13" s="242"/>
      <c r="B13" s="235" t="s">
        <v>287</v>
      </c>
      <c r="C13" s="209"/>
      <c r="D13" s="214"/>
    </row>
    <row r="14" spans="1:4" s="241" customFormat="1" ht="11.1" customHeight="1" x14ac:dyDescent="0.25">
      <c r="A14" s="242"/>
      <c r="B14" s="235" t="s">
        <v>229</v>
      </c>
      <c r="C14" s="209"/>
      <c r="D14" s="214"/>
    </row>
    <row r="15" spans="1:4" s="241" customFormat="1" ht="11.1" customHeight="1" x14ac:dyDescent="0.25">
      <c r="A15" s="242"/>
      <c r="B15" s="235" t="s">
        <v>228</v>
      </c>
      <c r="C15" s="209">
        <v>162443436.74000001</v>
      </c>
      <c r="D15" s="214">
        <v>106479854.34999998</v>
      </c>
    </row>
    <row r="16" spans="1:4" s="241" customFormat="1" ht="25.5" customHeight="1" x14ac:dyDescent="0.25">
      <c r="A16" s="242"/>
      <c r="B16" s="235" t="s">
        <v>286</v>
      </c>
      <c r="C16" s="209"/>
      <c r="D16" s="214"/>
    </row>
    <row r="17" spans="1:4" s="241" customFormat="1" ht="12" customHeight="1" x14ac:dyDescent="0.25">
      <c r="A17" s="242"/>
      <c r="B17" s="235" t="s">
        <v>285</v>
      </c>
      <c r="C17" s="209">
        <v>179919513.83000001</v>
      </c>
      <c r="D17" s="214">
        <v>159327523</v>
      </c>
    </row>
    <row r="18" spans="1:4" s="241" customFormat="1" ht="12" customHeight="1" x14ac:dyDescent="0.25">
      <c r="A18" s="242"/>
      <c r="B18" s="235" t="s">
        <v>284</v>
      </c>
      <c r="C18" s="209">
        <v>20476730</v>
      </c>
      <c r="D18" s="214">
        <v>0</v>
      </c>
    </row>
    <row r="19" spans="1:4" s="203" customFormat="1" ht="13.5" customHeight="1" x14ac:dyDescent="0.25">
      <c r="A19" s="226"/>
      <c r="B19" s="228" t="s">
        <v>260</v>
      </c>
      <c r="C19" s="227">
        <f>SUM(C20:C35)</f>
        <v>242782480.94</v>
      </c>
      <c r="D19" s="232">
        <f>SUM(D20:D35)</f>
        <v>167534473.44999999</v>
      </c>
    </row>
    <row r="20" spans="1:4" s="203" customFormat="1" ht="11.1" customHeight="1" x14ac:dyDescent="0.25">
      <c r="A20" s="226"/>
      <c r="B20" s="235" t="s">
        <v>215</v>
      </c>
      <c r="C20" s="209">
        <v>92348084.700000003</v>
      </c>
      <c r="D20" s="214">
        <v>89240726.950000003</v>
      </c>
    </row>
    <row r="21" spans="1:4" s="203" customFormat="1" ht="11.1" customHeight="1" x14ac:dyDescent="0.25">
      <c r="A21" s="226"/>
      <c r="B21" s="235" t="s">
        <v>214</v>
      </c>
      <c r="C21" s="209">
        <v>10273260.439999999</v>
      </c>
      <c r="D21" s="214">
        <v>11187149.76</v>
      </c>
    </row>
    <row r="22" spans="1:4" s="203" customFormat="1" ht="11.1" customHeight="1" x14ac:dyDescent="0.25">
      <c r="A22" s="226"/>
      <c r="B22" s="235" t="s">
        <v>213</v>
      </c>
      <c r="C22" s="209">
        <v>74045979.11999999</v>
      </c>
      <c r="D22" s="214">
        <v>57734899.859999999</v>
      </c>
    </row>
    <row r="23" spans="1:4" s="203" customFormat="1" ht="12.75" customHeight="1" x14ac:dyDescent="0.25">
      <c r="A23" s="226"/>
      <c r="B23" s="235" t="s">
        <v>211</v>
      </c>
      <c r="C23" s="209">
        <v>13380368</v>
      </c>
      <c r="D23" s="214">
        <v>0</v>
      </c>
    </row>
    <row r="24" spans="1:4" s="236" customFormat="1" ht="11.1" customHeight="1" x14ac:dyDescent="0.25">
      <c r="A24" s="240"/>
      <c r="B24" s="239" t="s">
        <v>283</v>
      </c>
      <c r="C24" s="238">
        <v>18459828</v>
      </c>
      <c r="D24" s="237">
        <v>9371696.8800000008</v>
      </c>
    </row>
    <row r="25" spans="1:4" s="203" customFormat="1" ht="11.1" customHeight="1" x14ac:dyDescent="0.25">
      <c r="A25" s="226"/>
      <c r="B25" s="235" t="s">
        <v>282</v>
      </c>
      <c r="C25" s="209"/>
      <c r="D25" s="214"/>
    </row>
    <row r="26" spans="1:4" s="203" customFormat="1" ht="11.1" customHeight="1" x14ac:dyDescent="0.25">
      <c r="A26" s="226"/>
      <c r="B26" s="235" t="s">
        <v>208</v>
      </c>
      <c r="C26" s="209"/>
      <c r="D26" s="214"/>
    </row>
    <row r="27" spans="1:4" s="203" customFormat="1" ht="11.1" customHeight="1" x14ac:dyDescent="0.25">
      <c r="A27" s="226"/>
      <c r="B27" s="235" t="s">
        <v>207</v>
      </c>
      <c r="C27" s="209"/>
      <c r="D27" s="214"/>
    </row>
    <row r="28" spans="1:4" s="203" customFormat="1" ht="11.1" customHeight="1" x14ac:dyDescent="0.25">
      <c r="A28" s="226"/>
      <c r="B28" s="235" t="s">
        <v>206</v>
      </c>
      <c r="C28" s="209"/>
      <c r="D28" s="214"/>
    </row>
    <row r="29" spans="1:4" s="203" customFormat="1" ht="11.1" customHeight="1" x14ac:dyDescent="0.25">
      <c r="A29" s="226"/>
      <c r="B29" s="235" t="s">
        <v>205</v>
      </c>
      <c r="C29" s="209"/>
      <c r="D29" s="214"/>
    </row>
    <row r="30" spans="1:4" s="203" customFormat="1" ht="11.1" customHeight="1" x14ac:dyDescent="0.25">
      <c r="A30" s="226"/>
      <c r="B30" s="235" t="s">
        <v>204</v>
      </c>
      <c r="C30" s="209"/>
      <c r="D30" s="214"/>
    </row>
    <row r="31" spans="1:4" s="203" customFormat="1" ht="11.1" customHeight="1" x14ac:dyDescent="0.25">
      <c r="A31" s="226"/>
      <c r="B31" s="235" t="s">
        <v>203</v>
      </c>
      <c r="C31" s="209"/>
      <c r="D31" s="214"/>
    </row>
    <row r="32" spans="1:4" s="203" customFormat="1" ht="11.1" customHeight="1" x14ac:dyDescent="0.25">
      <c r="A32" s="226"/>
      <c r="B32" s="235" t="s">
        <v>281</v>
      </c>
      <c r="C32" s="209"/>
      <c r="D32" s="214"/>
    </row>
    <row r="33" spans="1:4" s="203" customFormat="1" ht="11.1" customHeight="1" x14ac:dyDescent="0.25">
      <c r="A33" s="226"/>
      <c r="B33" s="235" t="s">
        <v>15</v>
      </c>
      <c r="C33" s="209"/>
      <c r="D33" s="214"/>
    </row>
    <row r="34" spans="1:4" s="203" customFormat="1" ht="11.1" customHeight="1" x14ac:dyDescent="0.25">
      <c r="A34" s="226"/>
      <c r="B34" s="235" t="s">
        <v>200</v>
      </c>
      <c r="C34" s="209"/>
      <c r="D34" s="214"/>
    </row>
    <row r="35" spans="1:4" s="203" customFormat="1" ht="11.1" customHeight="1" x14ac:dyDescent="0.25">
      <c r="A35" s="226"/>
      <c r="B35" s="235" t="s">
        <v>280</v>
      </c>
      <c r="C35" s="209">
        <f>36017086-680564.87-1061560.45</f>
        <v>34274960.68</v>
      </c>
      <c r="D35" s="214">
        <v>0</v>
      </c>
    </row>
    <row r="36" spans="1:4" s="203" customFormat="1" ht="12" customHeight="1" x14ac:dyDescent="0.25">
      <c r="A36" s="215" t="s">
        <v>279</v>
      </c>
      <c r="B36" s="207"/>
      <c r="C36" s="224">
        <f>C8-C19</f>
        <v>120057199.63000005</v>
      </c>
      <c r="D36" s="223">
        <f>D8-D19</f>
        <v>98272903.899999976</v>
      </c>
    </row>
    <row r="37" spans="1:4" s="203" customFormat="1" ht="4.5" customHeight="1" x14ac:dyDescent="0.25">
      <c r="A37" s="222"/>
      <c r="B37" s="221"/>
      <c r="C37" s="234"/>
      <c r="D37" s="233"/>
    </row>
    <row r="38" spans="1:4" s="203" customFormat="1" ht="12.75" x14ac:dyDescent="0.25">
      <c r="A38" s="231" t="s">
        <v>278</v>
      </c>
      <c r="B38" s="228"/>
      <c r="C38" s="230"/>
      <c r="D38" s="229"/>
    </row>
    <row r="39" spans="1:4" s="203" customFormat="1" ht="10.5" customHeight="1" x14ac:dyDescent="0.25">
      <c r="A39" s="226"/>
      <c r="B39" s="228" t="s">
        <v>261</v>
      </c>
      <c r="C39" s="227">
        <f>SUM(C40:C42)</f>
        <v>0</v>
      </c>
      <c r="D39" s="232">
        <f>SUM(D40:D42)</f>
        <v>0</v>
      </c>
    </row>
    <row r="40" spans="1:4" s="203" customFormat="1" ht="11.1" customHeight="1" x14ac:dyDescent="0.25">
      <c r="A40" s="226"/>
      <c r="B40" s="225" t="s">
        <v>32</v>
      </c>
      <c r="C40" s="209"/>
      <c r="D40" s="214"/>
    </row>
    <row r="41" spans="1:4" s="203" customFormat="1" ht="11.1" customHeight="1" x14ac:dyDescent="0.25">
      <c r="A41" s="226"/>
      <c r="B41" s="225" t="s">
        <v>30</v>
      </c>
      <c r="C41" s="209"/>
      <c r="D41" s="214"/>
    </row>
    <row r="42" spans="1:4" s="203" customFormat="1" ht="11.1" customHeight="1" x14ac:dyDescent="0.25">
      <c r="A42" s="226"/>
      <c r="B42" s="225" t="s">
        <v>277</v>
      </c>
      <c r="C42" s="209"/>
      <c r="D42" s="214"/>
    </row>
    <row r="43" spans="1:4" s="203" customFormat="1" ht="10.5" customHeight="1" x14ac:dyDescent="0.25">
      <c r="A43" s="226"/>
      <c r="B43" s="228" t="s">
        <v>260</v>
      </c>
      <c r="C43" s="227">
        <f>SUM(C44:C46)</f>
        <v>12795039.609999999</v>
      </c>
      <c r="D43" s="232">
        <f>SUM(D44:D46)</f>
        <v>31197348.390000001</v>
      </c>
    </row>
    <row r="44" spans="1:4" s="203" customFormat="1" ht="11.1" customHeight="1" x14ac:dyDescent="0.25">
      <c r="A44" s="226"/>
      <c r="B44" s="225" t="s">
        <v>32</v>
      </c>
      <c r="C44" s="209">
        <v>12576849.84</v>
      </c>
      <c r="D44" s="214">
        <v>30306776.530000001</v>
      </c>
    </row>
    <row r="45" spans="1:4" s="203" customFormat="1" ht="11.1" customHeight="1" x14ac:dyDescent="0.25">
      <c r="A45" s="226"/>
      <c r="B45" s="225" t="s">
        <v>30</v>
      </c>
      <c r="C45" s="209">
        <v>218189.77000000002</v>
      </c>
      <c r="D45" s="214">
        <v>890571.86</v>
      </c>
    </row>
    <row r="46" spans="1:4" s="203" customFormat="1" ht="11.1" customHeight="1" x14ac:dyDescent="0.25">
      <c r="A46" s="226"/>
      <c r="B46" s="225" t="s">
        <v>276</v>
      </c>
      <c r="C46" s="209"/>
      <c r="D46" s="214">
        <v>0</v>
      </c>
    </row>
    <row r="47" spans="1:4" s="203" customFormat="1" ht="12" customHeight="1" x14ac:dyDescent="0.25">
      <c r="A47" s="215" t="s">
        <v>275</v>
      </c>
      <c r="B47" s="207"/>
      <c r="C47" s="224">
        <f>C39-C43</f>
        <v>-12795039.609999999</v>
      </c>
      <c r="D47" s="223">
        <f>D39-D43</f>
        <v>-31197348.390000001</v>
      </c>
    </row>
    <row r="48" spans="1:4" s="203" customFormat="1" ht="2.25" customHeight="1" x14ac:dyDescent="0.25">
      <c r="A48" s="222"/>
      <c r="B48" s="221"/>
      <c r="C48" s="217"/>
      <c r="D48" s="216"/>
    </row>
    <row r="49" spans="1:5" s="203" customFormat="1" ht="12" customHeight="1" x14ac:dyDescent="0.25">
      <c r="A49" s="231" t="s">
        <v>274</v>
      </c>
      <c r="B49" s="228"/>
      <c r="C49" s="230"/>
      <c r="D49" s="229"/>
    </row>
    <row r="50" spans="1:5" s="203" customFormat="1" ht="12.75" x14ac:dyDescent="0.25">
      <c r="A50" s="226"/>
      <c r="B50" s="228" t="s">
        <v>261</v>
      </c>
      <c r="C50" s="227">
        <f>C51+C54</f>
        <v>0</v>
      </c>
      <c r="D50" s="227">
        <f>D51+D54</f>
        <v>0</v>
      </c>
    </row>
    <row r="51" spans="1:5" s="203" customFormat="1" ht="11.1" customHeight="1" x14ac:dyDescent="0.25">
      <c r="A51" s="226"/>
      <c r="B51" s="225" t="s">
        <v>273</v>
      </c>
      <c r="C51" s="209">
        <f>C52+C53</f>
        <v>0</v>
      </c>
      <c r="D51" s="209">
        <f>D52+D53</f>
        <v>0</v>
      </c>
    </row>
    <row r="52" spans="1:5" s="203" customFormat="1" ht="11.1" customHeight="1" x14ac:dyDescent="0.25">
      <c r="A52" s="226"/>
      <c r="B52" s="225" t="s">
        <v>270</v>
      </c>
      <c r="C52" s="209">
        <v>0</v>
      </c>
      <c r="D52" s="214">
        <v>0</v>
      </c>
    </row>
    <row r="53" spans="1:5" s="203" customFormat="1" ht="11.1" customHeight="1" x14ac:dyDescent="0.25">
      <c r="A53" s="226"/>
      <c r="B53" s="225" t="s">
        <v>269</v>
      </c>
      <c r="C53" s="209">
        <v>0</v>
      </c>
      <c r="D53" s="214">
        <v>0</v>
      </c>
    </row>
    <row r="54" spans="1:5" s="203" customFormat="1" ht="11.1" customHeight="1" x14ac:dyDescent="0.25">
      <c r="A54" s="226"/>
      <c r="B54" s="225" t="s">
        <v>272</v>
      </c>
      <c r="C54" s="209">
        <v>0</v>
      </c>
      <c r="D54" s="214"/>
    </row>
    <row r="55" spans="1:5" s="203" customFormat="1" ht="11.25" customHeight="1" x14ac:dyDescent="0.25">
      <c r="A55" s="226"/>
      <c r="B55" s="228" t="s">
        <v>260</v>
      </c>
      <c r="C55" s="227">
        <f>C56+C59</f>
        <v>50936107.420000002</v>
      </c>
      <c r="D55" s="227">
        <f>D56+D59</f>
        <v>44007073.840000004</v>
      </c>
    </row>
    <row r="56" spans="1:5" s="203" customFormat="1" ht="11.1" customHeight="1" x14ac:dyDescent="0.25">
      <c r="A56" s="226"/>
      <c r="B56" s="225" t="s">
        <v>271</v>
      </c>
      <c r="C56" s="209">
        <v>27377988.580000002</v>
      </c>
      <c r="D56" s="209">
        <v>22204391.16</v>
      </c>
    </row>
    <row r="57" spans="1:5" s="203" customFormat="1" ht="11.1" customHeight="1" x14ac:dyDescent="0.25">
      <c r="A57" s="226"/>
      <c r="B57" s="225" t="s">
        <v>270</v>
      </c>
      <c r="C57" s="209"/>
      <c r="D57" s="214">
        <v>0</v>
      </c>
    </row>
    <row r="58" spans="1:5" s="203" customFormat="1" ht="11.1" customHeight="1" x14ac:dyDescent="0.25">
      <c r="A58" s="226"/>
      <c r="B58" s="225" t="s">
        <v>269</v>
      </c>
      <c r="C58" s="209"/>
      <c r="D58" s="214">
        <v>0</v>
      </c>
    </row>
    <row r="59" spans="1:5" s="203" customFormat="1" ht="11.1" customHeight="1" x14ac:dyDescent="0.25">
      <c r="A59" s="226"/>
      <c r="B59" s="225" t="s">
        <v>268</v>
      </c>
      <c r="C59" s="209">
        <v>23558118.84</v>
      </c>
      <c r="D59" s="214">
        <v>21802682.68</v>
      </c>
    </row>
    <row r="60" spans="1:5" s="203" customFormat="1" ht="12" customHeight="1" x14ac:dyDescent="0.25">
      <c r="A60" s="215" t="s">
        <v>267</v>
      </c>
      <c r="B60" s="207"/>
      <c r="C60" s="224">
        <f>C50-C55</f>
        <v>-50936107.420000002</v>
      </c>
      <c r="D60" s="223">
        <f>D50-D55</f>
        <v>-44007073.840000004</v>
      </c>
    </row>
    <row r="61" spans="1:5" s="203" customFormat="1" ht="2.25" customHeight="1" x14ac:dyDescent="0.25">
      <c r="A61" s="222"/>
      <c r="B61" s="221"/>
      <c r="C61" s="217"/>
      <c r="D61" s="216"/>
    </row>
    <row r="62" spans="1:5" s="203" customFormat="1" ht="12" customHeight="1" x14ac:dyDescent="0.25">
      <c r="A62" s="215" t="s">
        <v>266</v>
      </c>
      <c r="B62" s="206"/>
      <c r="C62" s="205">
        <f>C60+C47+C36</f>
        <v>56326052.600000054</v>
      </c>
      <c r="D62" s="220">
        <f>D60+D47+D36</f>
        <v>23068481.669999972</v>
      </c>
    </row>
    <row r="63" spans="1:5" ht="2.25" customHeight="1" x14ac:dyDescent="0.3">
      <c r="A63" s="219"/>
      <c r="B63" s="218"/>
      <c r="C63" s="217"/>
      <c r="D63" s="216"/>
    </row>
    <row r="64" spans="1:5" s="203" customFormat="1" ht="12" customHeight="1" x14ac:dyDescent="0.25">
      <c r="A64" s="215" t="s">
        <v>265</v>
      </c>
      <c r="B64" s="207"/>
      <c r="C64" s="209">
        <v>77096822.260000005</v>
      </c>
      <c r="D64" s="214">
        <v>58567669.460000001</v>
      </c>
      <c r="E64" s="204" t="str">
        <f>IF(C64-'ETCA-I-01'!C9&gt;0.99,"ERROR!!!, NO COINCIDEN LOS MONTOS CON LO REPORTADO EN EL FORMATO ETCA-I-01 EN EL EJERCICIO 2015","")</f>
        <v/>
      </c>
    </row>
    <row r="65" spans="1:7" s="203" customFormat="1" ht="12" customHeight="1" thickBot="1" x14ac:dyDescent="0.3">
      <c r="A65" s="213" t="s">
        <v>264</v>
      </c>
      <c r="B65" s="212"/>
      <c r="C65" s="211">
        <f>C64+C62</f>
        <v>133422874.86000006</v>
      </c>
      <c r="D65" s="210">
        <f>D64+D62</f>
        <v>81636151.129999965</v>
      </c>
      <c r="E65" s="204" t="str">
        <f>IF(C65-'ETCA-I-01'!B9&gt;0.99,"ERROR!!!, NO COINCIDEN LOS MONTOS CON LO REPORTADO EN EL FORMATO ETCA-I-01","")</f>
        <v/>
      </c>
      <c r="G65" s="209"/>
    </row>
    <row r="66" spans="1:7" s="203" customFormat="1" ht="12" customHeight="1" x14ac:dyDescent="0.25">
      <c r="A66" s="203" t="s">
        <v>182</v>
      </c>
      <c r="E66" s="208"/>
    </row>
    <row r="67" spans="1:7" s="203" customFormat="1" ht="12" customHeight="1" x14ac:dyDescent="0.25">
      <c r="E67" s="208"/>
    </row>
    <row r="68" spans="1:7" s="203" customFormat="1" ht="12" customHeight="1" x14ac:dyDescent="0.25">
      <c r="A68" s="207"/>
      <c r="B68" s="206"/>
      <c r="C68" s="205"/>
      <c r="D68" s="205"/>
      <c r="E68" s="204"/>
    </row>
    <row r="69" spans="1:7" s="203" customFormat="1" ht="12" customHeight="1" x14ac:dyDescent="0.25">
      <c r="A69" s="207"/>
      <c r="B69" s="206"/>
      <c r="C69" s="205"/>
      <c r="D69" s="205"/>
      <c r="E69" s="204"/>
    </row>
    <row r="70" spans="1:7" s="203" customFormat="1" ht="12" customHeight="1" x14ac:dyDescent="0.25">
      <c r="A70" s="207"/>
      <c r="B70" s="206"/>
      <c r="C70" s="205"/>
      <c r="D70" s="205"/>
      <c r="E70" s="204"/>
    </row>
    <row r="71" spans="1:7" ht="12" customHeight="1" x14ac:dyDescent="0.3">
      <c r="A71" s="176" t="s">
        <v>181</v>
      </c>
    </row>
  </sheetData>
  <sheetProtection insertHyperlinks="0"/>
  <mergeCells count="7">
    <mergeCell ref="A7:C7"/>
    <mergeCell ref="A1:D1"/>
    <mergeCell ref="A3:D3"/>
    <mergeCell ref="A2:D2"/>
    <mergeCell ref="A4:D4"/>
    <mergeCell ref="A5:B5"/>
    <mergeCell ref="A6:B6"/>
  </mergeCells>
  <printOptions horizontalCentered="1"/>
  <pageMargins left="0.39370078740157483" right="0.39370078740157483" top="0.39370078740157483" bottom="0.39370078740157483" header="0.31496062992125984" footer="0.31496062992125984"/>
  <pageSetup scale="9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FF4CB-8109-4EAC-A0D0-6346251213AB}">
  <sheetPr>
    <tabColor theme="0" tint="-0.249977111117893"/>
    <pageSetUpPr fitToPage="1"/>
  </sheetPr>
  <dimension ref="A1:J34"/>
  <sheetViews>
    <sheetView view="pageBreakPreview" topLeftCell="A21" zoomScaleNormal="100" zoomScaleSheetLayoutView="100" workbookViewId="0">
      <selection activeCell="T89" sqref="T89"/>
    </sheetView>
  </sheetViews>
  <sheetFormatPr baseColWidth="10" defaultColWidth="11.28515625" defaultRowHeight="16.5" x14ac:dyDescent="0.25"/>
  <cols>
    <col min="1" max="1" width="1.28515625" style="251" customWidth="1"/>
    <col min="2" max="2" width="32.28515625" style="251" customWidth="1"/>
    <col min="3" max="7" width="12.7109375" style="251" customWidth="1"/>
    <col min="8" max="8" width="28.7109375" style="251" customWidth="1"/>
    <col min="9" max="9" width="13" style="251" customWidth="1"/>
    <col min="10" max="10" width="14.28515625" style="251" customWidth="1"/>
    <col min="11" max="16384" width="11.28515625" style="251"/>
  </cols>
  <sheetData>
    <row r="1" spans="1:10" x14ac:dyDescent="0.25">
      <c r="A1" s="290" t="s">
        <v>64</v>
      </c>
      <c r="B1" s="290"/>
      <c r="C1" s="290"/>
      <c r="D1" s="290"/>
      <c r="E1" s="290"/>
      <c r="F1" s="290"/>
      <c r="G1" s="290"/>
    </row>
    <row r="2" spans="1:10" s="286" customFormat="1" ht="18" x14ac:dyDescent="0.25">
      <c r="A2" s="290" t="s">
        <v>299</v>
      </c>
      <c r="B2" s="290"/>
      <c r="C2" s="290"/>
      <c r="D2" s="290"/>
      <c r="E2" s="290"/>
      <c r="F2" s="290"/>
      <c r="G2" s="290"/>
      <c r="H2" s="289"/>
    </row>
    <row r="3" spans="1:10" s="286" customFormat="1" ht="15.75" x14ac:dyDescent="0.25">
      <c r="A3" s="288" t="str">
        <f>'ETCA-I-01'!A3</f>
        <v>Comision Estatal del Agua</v>
      </c>
      <c r="B3" s="288"/>
      <c r="C3" s="288"/>
      <c r="D3" s="288"/>
      <c r="E3" s="288"/>
      <c r="F3" s="288"/>
      <c r="G3" s="288"/>
    </row>
    <row r="4" spans="1:10" s="286" customFormat="1" x14ac:dyDescent="0.25">
      <c r="A4" s="287" t="str">
        <f>'ETCA-I-03'!A4:D4</f>
        <v>Del 01 de Enero al 30 de Junio de 2019</v>
      </c>
      <c r="B4" s="287"/>
      <c r="C4" s="287"/>
      <c r="D4" s="287"/>
      <c r="E4" s="287"/>
      <c r="F4" s="287"/>
      <c r="G4" s="287"/>
    </row>
    <row r="5" spans="1:10" s="283" customFormat="1" ht="17.25" thickBot="1" x14ac:dyDescent="0.3">
      <c r="A5" s="284"/>
      <c r="B5" s="284"/>
      <c r="C5" s="285" t="s">
        <v>298</v>
      </c>
      <c r="D5" s="285"/>
      <c r="E5" s="284"/>
      <c r="F5" s="135"/>
      <c r="G5" s="284"/>
    </row>
    <row r="6" spans="1:10" s="278" customFormat="1" ht="50.25" thickBot="1" x14ac:dyDescent="0.3">
      <c r="A6" s="282" t="s">
        <v>253</v>
      </c>
      <c r="B6" s="281"/>
      <c r="C6" s="280" t="s">
        <v>297</v>
      </c>
      <c r="D6" s="280" t="s">
        <v>296</v>
      </c>
      <c r="E6" s="280" t="s">
        <v>295</v>
      </c>
      <c r="F6" s="280" t="s">
        <v>294</v>
      </c>
      <c r="G6" s="279" t="s">
        <v>293</v>
      </c>
    </row>
    <row r="7" spans="1:10" ht="20.100000000000001" customHeight="1" x14ac:dyDescent="0.25">
      <c r="A7" s="277"/>
      <c r="B7" s="276"/>
      <c r="C7" s="275"/>
      <c r="D7" s="275"/>
      <c r="E7" s="275"/>
      <c r="F7" s="275"/>
      <c r="G7" s="274"/>
    </row>
    <row r="8" spans="1:10" ht="20.100000000000001" customHeight="1" x14ac:dyDescent="0.25">
      <c r="A8" s="273" t="s">
        <v>59</v>
      </c>
      <c r="B8" s="272"/>
      <c r="C8" s="267">
        <f>C10+C19</f>
        <v>757666260.04000008</v>
      </c>
      <c r="D8" s="267">
        <f>D10+D19</f>
        <v>955782430.52999997</v>
      </c>
      <c r="E8" s="267">
        <f>E10+E19</f>
        <v>904100137.91999984</v>
      </c>
      <c r="F8" s="267">
        <f>F10+F19</f>
        <v>809348552.65000021</v>
      </c>
      <c r="G8" s="271">
        <f>G10+G19</f>
        <v>51682292.610000134</v>
      </c>
      <c r="H8" s="68" t="str">
        <f>IF(F8&lt;&gt;'ETCA-I-01'!B33,"ERROR!!!!! EL MONTO NO COINCIDE CON LO REPORTADO EN EL FORMATO ETCA-I-01 EN EL TOTAL ","")</f>
        <v/>
      </c>
    </row>
    <row r="9" spans="1:10" ht="20.100000000000001" customHeight="1" x14ac:dyDescent="0.25">
      <c r="A9" s="269"/>
      <c r="B9" s="268"/>
      <c r="C9" s="261"/>
      <c r="D9" s="261"/>
      <c r="E9" s="261"/>
      <c r="F9" s="261"/>
      <c r="G9" s="270"/>
    </row>
    <row r="10" spans="1:10" ht="20.100000000000001" customHeight="1" x14ac:dyDescent="0.25">
      <c r="A10" s="269"/>
      <c r="B10" s="268" t="s">
        <v>57</v>
      </c>
      <c r="C10" s="267">
        <f>SUM(C11:C17)</f>
        <v>269640629.75000006</v>
      </c>
      <c r="D10" s="267">
        <f>SUM(D11:D17)</f>
        <v>952279568.39999998</v>
      </c>
      <c r="E10" s="267">
        <f>SUM(E11:E17)</f>
        <v>899266354.8599999</v>
      </c>
      <c r="F10" s="266">
        <f>C10+D10-E10</f>
        <v>322653843.2900002</v>
      </c>
      <c r="G10" s="265">
        <f>F10-C10</f>
        <v>53013213.540000141</v>
      </c>
      <c r="H10" s="68" t="str">
        <f>IF(F10&lt;&gt;'ETCA-I-01'!B18,"ERROR!!!!! EL MONTO NO COINCIDE CON LO REPORTADO EN EL FORMATO ETCA-I-01 EN EL TOTAL","")</f>
        <v/>
      </c>
    </row>
    <row r="11" spans="1:10" ht="20.100000000000001" customHeight="1" x14ac:dyDescent="0.25">
      <c r="A11" s="263"/>
      <c r="B11" s="262" t="s">
        <v>55</v>
      </c>
      <c r="C11" s="261">
        <v>77096822.25999999</v>
      </c>
      <c r="D11" s="261">
        <v>763506528.75</v>
      </c>
      <c r="E11" s="261">
        <v>707180476.14999998</v>
      </c>
      <c r="F11" s="260">
        <f>C11+D11-E11</f>
        <v>133422874.86000001</v>
      </c>
      <c r="G11" s="259">
        <f>F11-C11</f>
        <v>56326052.600000024</v>
      </c>
      <c r="I11" s="24"/>
      <c r="J11" s="264"/>
    </row>
    <row r="12" spans="1:10" ht="20.100000000000001" customHeight="1" x14ac:dyDescent="0.25">
      <c r="A12" s="263"/>
      <c r="B12" s="262" t="s">
        <v>53</v>
      </c>
      <c r="C12" s="261">
        <v>563118598.55000007</v>
      </c>
      <c r="D12" s="261">
        <v>168534879.37</v>
      </c>
      <c r="E12" s="261">
        <v>168157315.69</v>
      </c>
      <c r="F12" s="260">
        <f>C12+D12-E12</f>
        <v>563496162.23000002</v>
      </c>
      <c r="G12" s="259">
        <f>F12-C12</f>
        <v>377563.67999994755</v>
      </c>
      <c r="J12" s="264"/>
    </row>
    <row r="13" spans="1:10" ht="20.100000000000001" customHeight="1" x14ac:dyDescent="0.25">
      <c r="A13" s="263"/>
      <c r="B13" s="262" t="s">
        <v>51</v>
      </c>
      <c r="C13" s="261">
        <v>507008.47000000067</v>
      </c>
      <c r="D13" s="261">
        <v>18037296.940000001</v>
      </c>
      <c r="E13" s="261">
        <v>1581245.51</v>
      </c>
      <c r="F13" s="260">
        <f>C13+D13-E13</f>
        <v>16963059.900000002</v>
      </c>
      <c r="G13" s="259">
        <f>F13-C13</f>
        <v>16456051.430000002</v>
      </c>
      <c r="J13" s="264"/>
    </row>
    <row r="14" spans="1:10" ht="20.100000000000001" customHeight="1" x14ac:dyDescent="0.25">
      <c r="A14" s="263"/>
      <c r="B14" s="262" t="s">
        <v>49</v>
      </c>
      <c r="C14" s="261">
        <v>0</v>
      </c>
      <c r="D14" s="261"/>
      <c r="E14" s="261"/>
      <c r="F14" s="260">
        <f>C14+D14-E14</f>
        <v>0</v>
      </c>
      <c r="G14" s="259">
        <f>F14-C14</f>
        <v>0</v>
      </c>
      <c r="J14" s="264"/>
    </row>
    <row r="15" spans="1:10" ht="20.100000000000001" customHeight="1" x14ac:dyDescent="0.25">
      <c r="A15" s="263"/>
      <c r="B15" s="262" t="s">
        <v>47</v>
      </c>
      <c r="C15" s="261">
        <v>7379693.1199999992</v>
      </c>
      <c r="D15" s="261">
        <v>2172259.9300000002</v>
      </c>
      <c r="E15" s="261">
        <v>2486738.1</v>
      </c>
      <c r="F15" s="260">
        <f>C15+D15-E15</f>
        <v>7065214.9499999993</v>
      </c>
      <c r="G15" s="259">
        <f>F15-C15</f>
        <v>-314478.16999999993</v>
      </c>
      <c r="J15" s="264"/>
    </row>
    <row r="16" spans="1:10" ht="25.5" x14ac:dyDescent="0.25">
      <c r="A16" s="263"/>
      <c r="B16" s="262" t="s">
        <v>45</v>
      </c>
      <c r="C16" s="261">
        <v>-378461492.65000004</v>
      </c>
      <c r="D16" s="261">
        <v>28603.41</v>
      </c>
      <c r="E16" s="261">
        <v>19860579.41</v>
      </c>
      <c r="F16" s="260">
        <f>C16+D16-E16</f>
        <v>-398293468.65000004</v>
      </c>
      <c r="G16" s="259">
        <f>F16-C16</f>
        <v>-19831976</v>
      </c>
      <c r="J16" s="264"/>
    </row>
    <row r="17" spans="1:10" ht="20.100000000000001" customHeight="1" x14ac:dyDescent="0.25">
      <c r="A17" s="263"/>
      <c r="B17" s="262" t="s">
        <v>43</v>
      </c>
      <c r="C17" s="261">
        <v>0</v>
      </c>
      <c r="D17" s="261"/>
      <c r="E17" s="261"/>
      <c r="F17" s="260">
        <f>C17+D17-E17</f>
        <v>0</v>
      </c>
      <c r="G17" s="259">
        <f>F17-C17</f>
        <v>0</v>
      </c>
    </row>
    <row r="18" spans="1:10" ht="20.100000000000001" customHeight="1" x14ac:dyDescent="0.25">
      <c r="A18" s="269"/>
      <c r="B18" s="268"/>
      <c r="C18" s="261"/>
      <c r="D18" s="261"/>
      <c r="E18" s="261"/>
      <c r="F18" s="261"/>
      <c r="G18" s="270"/>
    </row>
    <row r="19" spans="1:10" ht="20.100000000000001" customHeight="1" x14ac:dyDescent="0.25">
      <c r="A19" s="269"/>
      <c r="B19" s="268" t="s">
        <v>38</v>
      </c>
      <c r="C19" s="267">
        <f>SUM(C20:C28)</f>
        <v>488025630.29000002</v>
      </c>
      <c r="D19" s="267">
        <f>SUM(D20:D28)</f>
        <v>3502862.1300000004</v>
      </c>
      <c r="E19" s="267">
        <f>SUM(E20:E28)</f>
        <v>4833783.0600000005</v>
      </c>
      <c r="F19" s="266">
        <f>C19+D19-E19</f>
        <v>486694709.36000001</v>
      </c>
      <c r="G19" s="265">
        <f>F19-C19</f>
        <v>-1330920.9300000072</v>
      </c>
      <c r="H19" s="68" t="str">
        <f>IF(F19&lt;&gt;'ETCA-I-01'!B31,"ERROR!!!!! EL MONTO NO COINCIDE CON LO REPORTADO EN EL FORMATO ETCA-I-01 EN EL TOTAL","")</f>
        <v/>
      </c>
    </row>
    <row r="20" spans="1:10" ht="20.100000000000001" customHeight="1" x14ac:dyDescent="0.25">
      <c r="A20" s="263"/>
      <c r="B20" s="262" t="s">
        <v>36</v>
      </c>
      <c r="C20" s="261"/>
      <c r="D20" s="261"/>
      <c r="E20" s="261"/>
      <c r="F20" s="260">
        <f>C20+D20-E20</f>
        <v>0</v>
      </c>
      <c r="G20" s="259">
        <f>F20-C20</f>
        <v>0</v>
      </c>
    </row>
    <row r="21" spans="1:10" ht="25.5" x14ac:dyDescent="0.25">
      <c r="A21" s="263"/>
      <c r="B21" s="262" t="s">
        <v>34</v>
      </c>
      <c r="C21" s="261"/>
      <c r="D21" s="261"/>
      <c r="E21" s="261"/>
      <c r="F21" s="260">
        <f>C21+D21-E21</f>
        <v>0</v>
      </c>
      <c r="G21" s="259">
        <f>F21-C21</f>
        <v>0</v>
      </c>
    </row>
    <row r="22" spans="1:10" ht="25.5" x14ac:dyDescent="0.25">
      <c r="A22" s="263"/>
      <c r="B22" s="262" t="s">
        <v>32</v>
      </c>
      <c r="C22" s="261">
        <v>504820769.69</v>
      </c>
      <c r="D22" s="261">
        <v>5263858.37</v>
      </c>
      <c r="E22" s="261">
        <v>2733185.31</v>
      </c>
      <c r="F22" s="260">
        <f>C22+D22-E22</f>
        <v>507351442.75</v>
      </c>
      <c r="G22" s="259">
        <f>F22-C22</f>
        <v>2530673.0600000024</v>
      </c>
      <c r="I22" s="24"/>
      <c r="J22" s="264"/>
    </row>
    <row r="23" spans="1:10" ht="20.100000000000001" customHeight="1" x14ac:dyDescent="0.25">
      <c r="A23" s="263"/>
      <c r="B23" s="262" t="s">
        <v>30</v>
      </c>
      <c r="C23" s="261">
        <v>78047659.590000004</v>
      </c>
      <c r="D23" s="261">
        <v>-1783142.96</v>
      </c>
      <c r="E23" s="261"/>
      <c r="F23" s="260">
        <f>C23+D23-E23</f>
        <v>76264516.63000001</v>
      </c>
      <c r="G23" s="259">
        <f>F23-C23</f>
        <v>-1783142.9599999934</v>
      </c>
      <c r="I23" s="24"/>
      <c r="J23" s="264"/>
    </row>
    <row r="24" spans="1:10" ht="20.100000000000001" customHeight="1" x14ac:dyDescent="0.25">
      <c r="A24" s="263"/>
      <c r="B24" s="262" t="s">
        <v>28</v>
      </c>
      <c r="C24" s="261">
        <v>4350428.22</v>
      </c>
      <c r="D24" s="261"/>
      <c r="E24" s="261"/>
      <c r="F24" s="260">
        <f>C24+D24-E24</f>
        <v>4350428.22</v>
      </c>
      <c r="G24" s="259">
        <f>F24-C24</f>
        <v>0</v>
      </c>
      <c r="I24" s="24"/>
      <c r="J24" s="264"/>
    </row>
    <row r="25" spans="1:10" ht="25.5" x14ac:dyDescent="0.25">
      <c r="A25" s="263"/>
      <c r="B25" s="262" t="s">
        <v>26</v>
      </c>
      <c r="C25" s="261">
        <v>-102966563.16</v>
      </c>
      <c r="D25" s="261"/>
      <c r="E25" s="261">
        <v>2087097.75</v>
      </c>
      <c r="F25" s="260">
        <f>C25+D25-E25</f>
        <v>-105053660.91</v>
      </c>
      <c r="G25" s="259">
        <f>F25-C25</f>
        <v>-2087097.75</v>
      </c>
      <c r="I25" s="24"/>
      <c r="J25" s="264"/>
    </row>
    <row r="26" spans="1:10" ht="20.100000000000001" customHeight="1" x14ac:dyDescent="0.25">
      <c r="A26" s="263"/>
      <c r="B26" s="262" t="s">
        <v>24</v>
      </c>
      <c r="C26" s="261">
        <v>3773335.95</v>
      </c>
      <c r="D26" s="261">
        <v>22146.720000000001</v>
      </c>
      <c r="E26" s="261">
        <v>13500</v>
      </c>
      <c r="F26" s="260">
        <f>C26+D26-E26</f>
        <v>3781982.6700000004</v>
      </c>
      <c r="G26" s="259">
        <f>F26-C26</f>
        <v>8646.7200000002049</v>
      </c>
      <c r="I26" s="24"/>
      <c r="J26" s="264"/>
    </row>
    <row r="27" spans="1:10" ht="25.5" x14ac:dyDescent="0.25">
      <c r="A27" s="263"/>
      <c r="B27" s="262" t="s">
        <v>23</v>
      </c>
      <c r="C27" s="261"/>
      <c r="D27" s="261"/>
      <c r="E27" s="261"/>
      <c r="F27" s="260">
        <f>C27+D27-E27</f>
        <v>0</v>
      </c>
      <c r="G27" s="259">
        <f>F27-C27</f>
        <v>0</v>
      </c>
    </row>
    <row r="28" spans="1:10" ht="20.100000000000001" customHeight="1" x14ac:dyDescent="0.25">
      <c r="A28" s="263"/>
      <c r="B28" s="262" t="s">
        <v>22</v>
      </c>
      <c r="C28" s="261"/>
      <c r="D28" s="261"/>
      <c r="E28" s="261"/>
      <c r="F28" s="260">
        <f>C28+D28-E28</f>
        <v>0</v>
      </c>
      <c r="G28" s="259">
        <f>F28-C28</f>
        <v>0</v>
      </c>
    </row>
    <row r="29" spans="1:10" ht="20.100000000000001" customHeight="1" thickBot="1" x14ac:dyDescent="0.3">
      <c r="A29" s="258"/>
      <c r="B29" s="257"/>
      <c r="C29" s="256"/>
      <c r="D29" s="256"/>
      <c r="E29" s="256"/>
      <c r="F29" s="256"/>
      <c r="G29" s="255"/>
    </row>
    <row r="30" spans="1:10" ht="20.100000000000001" customHeight="1" x14ac:dyDescent="0.25">
      <c r="A30" s="254" t="s">
        <v>182</v>
      </c>
      <c r="C30" s="252"/>
      <c r="D30" s="252"/>
      <c r="E30" s="252"/>
      <c r="F30" s="252"/>
      <c r="G30" s="252"/>
    </row>
    <row r="31" spans="1:10" ht="20.100000000000001" customHeight="1" x14ac:dyDescent="0.25">
      <c r="A31" s="253"/>
      <c r="B31" s="253"/>
      <c r="C31" s="252"/>
      <c r="D31" s="252"/>
      <c r="E31" s="252"/>
      <c r="F31" s="252"/>
      <c r="G31" s="252"/>
    </row>
    <row r="32" spans="1:10" ht="20.100000000000001" customHeight="1" x14ac:dyDescent="0.25">
      <c r="A32" s="253"/>
      <c r="B32" s="253" t="s">
        <v>181</v>
      </c>
      <c r="C32" s="252"/>
      <c r="D32" s="252" t="s">
        <v>181</v>
      </c>
      <c r="E32" s="252"/>
      <c r="F32" s="252"/>
      <c r="G32" s="252"/>
    </row>
    <row r="33" spans="1:7" ht="20.100000000000001" customHeight="1" x14ac:dyDescent="0.25">
      <c r="A33" s="253"/>
      <c r="B33" s="253"/>
      <c r="C33" s="252"/>
      <c r="D33" s="252"/>
      <c r="E33" s="252"/>
      <c r="F33" s="252"/>
      <c r="G33" s="252"/>
    </row>
    <row r="34" spans="1:7" x14ac:dyDescent="0.25">
      <c r="A34" s="251" t="s">
        <v>181</v>
      </c>
    </row>
  </sheetData>
  <sheetProtection algorithmName="SHA-512" hashValue="9HB+8PbAg/HVj1O9YuwKT0nv1ez8f5PpjKudCS7OCNrUDOjTaq55mCgOW37pQe6zZC+XrLRC6rgBJkcHbsu9bQ==" saltValue="sCfXMcdfwDQDsvui+f0NhA==" spinCount="100000" sheet="1" scenarios="1" formatColumns="0" formatRows="0" insertHyperlinks="0"/>
  <mergeCells count="6">
    <mergeCell ref="A6:B6"/>
    <mergeCell ref="A1:G1"/>
    <mergeCell ref="A3:G3"/>
    <mergeCell ref="A2:G2"/>
    <mergeCell ref="A4:G4"/>
    <mergeCell ref="C5:D5"/>
  </mergeCells>
  <printOptions horizontalCentered="1"/>
  <pageMargins left="0.39370078740157483" right="0.39370078740157483" top="0.74803149606299213" bottom="0.74803149606299213" header="0.31496062992125984" footer="0.31496062992125984"/>
  <pageSetup scale="98"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2CE93-D66E-4B63-93F1-A14C57E0468F}">
  <sheetPr>
    <tabColor theme="0" tint="-0.249977111117893"/>
  </sheetPr>
  <dimension ref="A1:H48"/>
  <sheetViews>
    <sheetView view="pageBreakPreview" topLeftCell="A24" zoomScale="90" zoomScaleNormal="100" zoomScaleSheetLayoutView="90" workbookViewId="0">
      <selection activeCell="T89" sqref="T89"/>
    </sheetView>
  </sheetViews>
  <sheetFormatPr baseColWidth="10" defaultColWidth="11.28515625" defaultRowHeight="16.5" x14ac:dyDescent="0.3"/>
  <cols>
    <col min="1" max="1" width="2.140625" style="1" customWidth="1"/>
    <col min="2" max="2" width="28.28515625" style="1" customWidth="1"/>
    <col min="3" max="6" width="16.7109375" style="1" customWidth="1"/>
    <col min="7" max="7" width="79" style="1" customWidth="1"/>
    <col min="8" max="16384" width="11.28515625" style="1"/>
  </cols>
  <sheetData>
    <row r="1" spans="1:7" s="251" customFormat="1" ht="18" x14ac:dyDescent="0.25">
      <c r="A1" s="290" t="s">
        <v>64</v>
      </c>
      <c r="B1" s="290"/>
      <c r="C1" s="290"/>
      <c r="D1" s="290"/>
      <c r="E1" s="290"/>
      <c r="F1" s="290"/>
      <c r="G1" s="289"/>
    </row>
    <row r="2" spans="1:7" s="286" customFormat="1" ht="15.75" x14ac:dyDescent="0.25">
      <c r="A2" s="290" t="s">
        <v>324</v>
      </c>
      <c r="B2" s="290"/>
      <c r="C2" s="290"/>
      <c r="D2" s="290"/>
      <c r="E2" s="290"/>
      <c r="F2" s="290"/>
    </row>
    <row r="3" spans="1:7" s="286" customFormat="1" ht="15.75" x14ac:dyDescent="0.25">
      <c r="A3" s="288" t="str">
        <f>'ETCA-I-01'!A3</f>
        <v>Comision Estatal del Agua</v>
      </c>
      <c r="B3" s="288"/>
      <c r="C3" s="288"/>
      <c r="D3" s="288"/>
      <c r="E3" s="288"/>
      <c r="F3" s="288"/>
    </row>
    <row r="4" spans="1:7" s="286" customFormat="1" x14ac:dyDescent="0.25">
      <c r="A4" s="287" t="str">
        <f>'ETCA-I-03'!A4:D4</f>
        <v>Del 01 de Enero al 30 de Junio de 2019</v>
      </c>
      <c r="B4" s="287"/>
      <c r="C4" s="287"/>
      <c r="D4" s="287"/>
      <c r="E4" s="287"/>
      <c r="F4" s="287"/>
    </row>
    <row r="5" spans="1:7" s="283" customFormat="1" ht="17.25" thickBot="1" x14ac:dyDescent="0.3">
      <c r="A5" s="284"/>
      <c r="B5" s="284"/>
      <c r="C5" s="285" t="s">
        <v>323</v>
      </c>
      <c r="D5" s="285"/>
      <c r="E5" s="135"/>
      <c r="F5" s="284"/>
    </row>
    <row r="6" spans="1:7" s="328" customFormat="1" ht="37.5" customHeight="1" thickBot="1" x14ac:dyDescent="0.35">
      <c r="A6" s="332" t="s">
        <v>322</v>
      </c>
      <c r="B6" s="331"/>
      <c r="C6" s="330" t="s">
        <v>321</v>
      </c>
      <c r="D6" s="330" t="s">
        <v>320</v>
      </c>
      <c r="E6" s="330" t="s">
        <v>319</v>
      </c>
      <c r="F6" s="329" t="s">
        <v>318</v>
      </c>
    </row>
    <row r="7" spans="1:7" x14ac:dyDescent="0.3">
      <c r="A7" s="327"/>
      <c r="B7" s="326"/>
      <c r="C7" s="325"/>
      <c r="D7" s="325"/>
      <c r="E7" s="324"/>
      <c r="F7" s="323"/>
    </row>
    <row r="8" spans="1:7" x14ac:dyDescent="0.3">
      <c r="A8" s="322" t="s">
        <v>317</v>
      </c>
      <c r="B8" s="321"/>
      <c r="C8" s="300"/>
      <c r="D8" s="300"/>
      <c r="E8" s="300"/>
      <c r="F8" s="316"/>
    </row>
    <row r="9" spans="1:7" x14ac:dyDescent="0.3">
      <c r="A9" s="318" t="s">
        <v>316</v>
      </c>
      <c r="B9" s="317"/>
      <c r="C9" s="300"/>
      <c r="D9" s="300"/>
      <c r="E9" s="300"/>
      <c r="F9" s="316"/>
    </row>
    <row r="10" spans="1:7" x14ac:dyDescent="0.3">
      <c r="A10" s="315" t="s">
        <v>313</v>
      </c>
      <c r="B10" s="314"/>
      <c r="C10" s="311"/>
      <c r="D10" s="311"/>
      <c r="E10" s="313">
        <f>SUM(E11:E13)</f>
        <v>23538644.449999999</v>
      </c>
      <c r="F10" s="312">
        <f>SUM(F11:F13)</f>
        <v>15875460.630000001</v>
      </c>
    </row>
    <row r="11" spans="1:7" x14ac:dyDescent="0.3">
      <c r="A11" s="302"/>
      <c r="B11" s="307" t="s">
        <v>312</v>
      </c>
      <c r="C11" s="311" t="s">
        <v>311</v>
      </c>
      <c r="D11" s="311" t="s">
        <v>310</v>
      </c>
      <c r="E11" s="311">
        <v>23538644.449999999</v>
      </c>
      <c r="F11" s="310">
        <v>15875460.630000001</v>
      </c>
    </row>
    <row r="12" spans="1:7" x14ac:dyDescent="0.3">
      <c r="A12" s="306"/>
      <c r="B12" s="307" t="s">
        <v>306</v>
      </c>
      <c r="C12" s="304"/>
      <c r="D12" s="304"/>
      <c r="E12" s="304"/>
      <c r="F12" s="303"/>
    </row>
    <row r="13" spans="1:7" x14ac:dyDescent="0.3">
      <c r="A13" s="306"/>
      <c r="B13" s="307" t="s">
        <v>305</v>
      </c>
      <c r="C13" s="304"/>
      <c r="D13" s="304"/>
      <c r="E13" s="304"/>
      <c r="F13" s="303"/>
    </row>
    <row r="14" spans="1:7" x14ac:dyDescent="0.3">
      <c r="A14" s="306"/>
      <c r="B14" s="305"/>
      <c r="C14" s="304"/>
      <c r="D14" s="304"/>
      <c r="E14" s="304"/>
      <c r="F14" s="303"/>
    </row>
    <row r="15" spans="1:7" x14ac:dyDescent="0.3">
      <c r="A15" s="315" t="s">
        <v>309</v>
      </c>
      <c r="B15" s="314"/>
      <c r="C15" s="311"/>
      <c r="D15" s="311"/>
      <c r="E15" s="313">
        <f>SUM(E16:E19)</f>
        <v>0</v>
      </c>
      <c r="F15" s="312">
        <f>SUM(F16:F19)</f>
        <v>0</v>
      </c>
    </row>
    <row r="16" spans="1:7" x14ac:dyDescent="0.3">
      <c r="A16" s="306"/>
      <c r="B16" s="307" t="s">
        <v>308</v>
      </c>
      <c r="C16" s="304"/>
      <c r="D16" s="304"/>
      <c r="E16" s="304">
        <v>0</v>
      </c>
      <c r="F16" s="303">
        <v>0</v>
      </c>
    </row>
    <row r="17" spans="1:7" x14ac:dyDescent="0.3">
      <c r="A17" s="302"/>
      <c r="B17" s="307" t="s">
        <v>307</v>
      </c>
      <c r="C17" s="304"/>
      <c r="D17" s="304"/>
      <c r="E17" s="304"/>
      <c r="F17" s="303"/>
    </row>
    <row r="18" spans="1:7" x14ac:dyDescent="0.3">
      <c r="A18" s="302"/>
      <c r="B18" s="307" t="s">
        <v>306</v>
      </c>
      <c r="C18" s="311"/>
      <c r="D18" s="311"/>
      <c r="E18" s="311"/>
      <c r="F18" s="310"/>
    </row>
    <row r="19" spans="1:7" x14ac:dyDescent="0.3">
      <c r="A19" s="306"/>
      <c r="B19" s="307" t="s">
        <v>305</v>
      </c>
      <c r="C19" s="304"/>
      <c r="D19" s="304"/>
      <c r="E19" s="304"/>
      <c r="F19" s="303"/>
    </row>
    <row r="20" spans="1:7" x14ac:dyDescent="0.3">
      <c r="A20" s="302"/>
      <c r="B20" s="301"/>
      <c r="C20" s="311"/>
      <c r="D20" s="311"/>
      <c r="E20" s="311"/>
      <c r="F20" s="310"/>
    </row>
    <row r="21" spans="1:7" x14ac:dyDescent="0.3">
      <c r="A21" s="309"/>
      <c r="B21" s="308" t="s">
        <v>315</v>
      </c>
      <c r="C21" s="300"/>
      <c r="D21" s="300"/>
      <c r="E21" s="299">
        <f>E10+E15</f>
        <v>23538644.449999999</v>
      </c>
      <c r="F21" s="298">
        <f>F10+F15</f>
        <v>15875460.630000001</v>
      </c>
      <c r="G21" s="297"/>
    </row>
    <row r="22" spans="1:7" x14ac:dyDescent="0.3">
      <c r="A22" s="309"/>
      <c r="B22" s="308"/>
      <c r="C22" s="320"/>
      <c r="D22" s="320"/>
      <c r="E22" s="320"/>
      <c r="F22" s="319"/>
    </row>
    <row r="23" spans="1:7" x14ac:dyDescent="0.3">
      <c r="A23" s="318" t="s">
        <v>314</v>
      </c>
      <c r="B23" s="317"/>
      <c r="C23" s="300"/>
      <c r="D23" s="300"/>
      <c r="E23" s="300"/>
      <c r="F23" s="316"/>
    </row>
    <row r="24" spans="1:7" x14ac:dyDescent="0.3">
      <c r="A24" s="315" t="s">
        <v>313</v>
      </c>
      <c r="B24" s="314"/>
      <c r="C24" s="311"/>
      <c r="D24" s="311"/>
      <c r="E24" s="313">
        <f>SUM(E25:E27)</f>
        <v>307462244.19</v>
      </c>
      <c r="F24" s="312">
        <f>SUM(F25:F27)</f>
        <v>306951778.31999999</v>
      </c>
    </row>
    <row r="25" spans="1:7" x14ac:dyDescent="0.3">
      <c r="A25" s="302"/>
      <c r="B25" s="307" t="s">
        <v>312</v>
      </c>
      <c r="C25" s="311" t="s">
        <v>311</v>
      </c>
      <c r="D25" s="311" t="s">
        <v>310</v>
      </c>
      <c r="E25" s="311">
        <v>307462244.19</v>
      </c>
      <c r="F25" s="310">
        <v>306951778.31999999</v>
      </c>
    </row>
    <row r="26" spans="1:7" x14ac:dyDescent="0.3">
      <c r="A26" s="306"/>
      <c r="B26" s="307" t="s">
        <v>306</v>
      </c>
      <c r="C26" s="304"/>
      <c r="D26" s="304"/>
      <c r="E26" s="304"/>
      <c r="F26" s="303"/>
    </row>
    <row r="27" spans="1:7" x14ac:dyDescent="0.3">
      <c r="A27" s="306"/>
      <c r="B27" s="307" t="s">
        <v>305</v>
      </c>
      <c r="C27" s="304"/>
      <c r="D27" s="304"/>
      <c r="E27" s="304"/>
      <c r="F27" s="303"/>
    </row>
    <row r="28" spans="1:7" x14ac:dyDescent="0.3">
      <c r="A28" s="306"/>
      <c r="B28" s="305"/>
      <c r="C28" s="304"/>
      <c r="D28" s="304"/>
      <c r="E28" s="304"/>
      <c r="F28" s="303"/>
    </row>
    <row r="29" spans="1:7" x14ac:dyDescent="0.3">
      <c r="A29" s="315" t="s">
        <v>309</v>
      </c>
      <c r="B29" s="314"/>
      <c r="C29" s="311"/>
      <c r="D29" s="311"/>
      <c r="E29" s="313">
        <f>SUM(E30:E33)</f>
        <v>0</v>
      </c>
      <c r="F29" s="312">
        <f>SUM(F30:F33)</f>
        <v>0</v>
      </c>
    </row>
    <row r="30" spans="1:7" x14ac:dyDescent="0.3">
      <c r="A30" s="306"/>
      <c r="B30" s="307" t="s">
        <v>308</v>
      </c>
      <c r="C30" s="304"/>
      <c r="D30" s="304"/>
      <c r="E30" s="304"/>
      <c r="F30" s="303"/>
    </row>
    <row r="31" spans="1:7" x14ac:dyDescent="0.3">
      <c r="A31" s="302"/>
      <c r="B31" s="307" t="s">
        <v>307</v>
      </c>
      <c r="C31" s="304"/>
      <c r="D31" s="304"/>
      <c r="E31" s="304"/>
      <c r="F31" s="303"/>
    </row>
    <row r="32" spans="1:7" x14ac:dyDescent="0.3">
      <c r="A32" s="302"/>
      <c r="B32" s="307" t="s">
        <v>306</v>
      </c>
      <c r="C32" s="311"/>
      <c r="D32" s="311"/>
      <c r="E32" s="311"/>
      <c r="F32" s="310"/>
    </row>
    <row r="33" spans="1:8" x14ac:dyDescent="0.3">
      <c r="A33" s="306"/>
      <c r="B33" s="307" t="s">
        <v>305</v>
      </c>
      <c r="C33" s="304"/>
      <c r="D33" s="304"/>
      <c r="E33" s="304"/>
      <c r="F33" s="303"/>
    </row>
    <row r="34" spans="1:8" x14ac:dyDescent="0.3">
      <c r="A34" s="302"/>
      <c r="B34" s="301"/>
      <c r="C34" s="311"/>
      <c r="D34" s="311"/>
      <c r="E34" s="311"/>
      <c r="F34" s="310"/>
    </row>
    <row r="35" spans="1:8" x14ac:dyDescent="0.3">
      <c r="A35" s="309"/>
      <c r="B35" s="308" t="s">
        <v>304</v>
      </c>
      <c r="C35" s="300"/>
      <c r="D35" s="300"/>
      <c r="E35" s="299">
        <f>E24+E29</f>
        <v>307462244.19</v>
      </c>
      <c r="F35" s="298">
        <f>F24+F29</f>
        <v>306951778.31999999</v>
      </c>
      <c r="G35" s="297"/>
    </row>
    <row r="36" spans="1:8" x14ac:dyDescent="0.3">
      <c r="A36" s="306"/>
      <c r="B36" s="305"/>
      <c r="C36" s="304"/>
      <c r="D36" s="304"/>
      <c r="E36" s="304"/>
      <c r="F36" s="303"/>
    </row>
    <row r="37" spans="1:8" x14ac:dyDescent="0.3">
      <c r="A37" s="306"/>
      <c r="B37" s="307" t="s">
        <v>303</v>
      </c>
      <c r="C37" s="304" t="s">
        <v>302</v>
      </c>
      <c r="D37" s="304" t="s">
        <v>301</v>
      </c>
      <c r="E37" s="304">
        <v>349044057.13</v>
      </c>
      <c r="F37" s="303">
        <v>351430949.85000002</v>
      </c>
    </row>
    <row r="38" spans="1:8" x14ac:dyDescent="0.3">
      <c r="A38" s="306"/>
      <c r="B38" s="305"/>
      <c r="C38" s="304"/>
      <c r="D38" s="304"/>
      <c r="E38" s="304"/>
      <c r="F38" s="303"/>
    </row>
    <row r="39" spans="1:8" x14ac:dyDescent="0.3">
      <c r="A39" s="302"/>
      <c r="B39" s="301" t="s">
        <v>300</v>
      </c>
      <c r="C39" s="300"/>
      <c r="D39" s="300"/>
      <c r="E39" s="299">
        <f>E37+E35+E21</f>
        <v>680044945.76999998</v>
      </c>
      <c r="F39" s="298">
        <f>F37+F35+F21</f>
        <v>674258188.80000007</v>
      </c>
      <c r="G39" s="297" t="str">
        <f>IF((F39-'ETCA-I-01'!F33)&gt;0.9,"ERROR!!!!!, NO COINCIDE CON LO REPORTADO EN EL ETCA-I-01 EN EL MISMO RUBRO","")</f>
        <v/>
      </c>
    </row>
    <row r="40" spans="1:8" ht="5.25" customHeight="1" thickBot="1" x14ac:dyDescent="0.35">
      <c r="A40" s="296"/>
      <c r="B40" s="295"/>
      <c r="C40" s="294"/>
      <c r="D40" s="294"/>
      <c r="E40" s="294"/>
      <c r="F40" s="293"/>
    </row>
    <row r="41" spans="1:8" ht="11.1" customHeight="1" x14ac:dyDescent="0.3">
      <c r="A41" s="176" t="s">
        <v>182</v>
      </c>
      <c r="F41" s="291"/>
    </row>
    <row r="42" spans="1:8" ht="11.1" customHeight="1" x14ac:dyDescent="0.3">
      <c r="A42" s="176"/>
      <c r="F42" s="291"/>
    </row>
    <row r="43" spans="1:8" ht="11.1" customHeight="1" x14ac:dyDescent="0.3">
      <c r="A43" s="176"/>
      <c r="F43" s="291"/>
      <c r="H43" s="292"/>
    </row>
    <row r="44" spans="1:8" ht="11.1" customHeight="1" x14ac:dyDescent="0.3">
      <c r="A44" s="291"/>
      <c r="B44" s="291"/>
      <c r="C44" s="291"/>
      <c r="D44" s="291"/>
      <c r="E44" s="291"/>
      <c r="F44" s="291"/>
    </row>
    <row r="45" spans="1:8" ht="11.1" customHeight="1" x14ac:dyDescent="0.3">
      <c r="A45" s="291"/>
      <c r="B45" s="291"/>
      <c r="C45" s="291"/>
      <c r="D45" s="291"/>
      <c r="E45" s="291"/>
      <c r="F45" s="291"/>
    </row>
    <row r="46" spans="1:8" ht="11.1" customHeight="1" x14ac:dyDescent="0.3">
      <c r="A46" s="291"/>
      <c r="B46" s="291" t="s">
        <v>181</v>
      </c>
      <c r="C46" s="291"/>
      <c r="D46" s="291"/>
      <c r="E46" s="291"/>
      <c r="F46" s="291"/>
    </row>
    <row r="47" spans="1:8" ht="11.1" customHeight="1" x14ac:dyDescent="0.3">
      <c r="A47" s="291"/>
      <c r="B47" s="291"/>
      <c r="C47" s="291"/>
      <c r="D47" s="291"/>
      <c r="E47" s="291"/>
      <c r="F47" s="291"/>
    </row>
    <row r="48" spans="1:8" x14ac:dyDescent="0.3">
      <c r="A48" s="5" t="s">
        <v>181</v>
      </c>
      <c r="B48" s="5"/>
      <c r="C48" s="5"/>
      <c r="D48" s="5"/>
      <c r="E48" s="5"/>
      <c r="F48" s="5"/>
    </row>
  </sheetData>
  <sheetProtection sheet="1" scenarios="1" formatColumns="0" formatRows="0"/>
  <mergeCells count="15">
    <mergeCell ref="A24:B24"/>
    <mergeCell ref="A29:B29"/>
    <mergeCell ref="A40:B40"/>
    <mergeCell ref="A7:B7"/>
    <mergeCell ref="A8:B8"/>
    <mergeCell ref="A9:B9"/>
    <mergeCell ref="A10:B10"/>
    <mergeCell ref="A15:B15"/>
    <mergeCell ref="A23:B23"/>
    <mergeCell ref="A6:B6"/>
    <mergeCell ref="A1:F1"/>
    <mergeCell ref="A2:F2"/>
    <mergeCell ref="A3:F3"/>
    <mergeCell ref="A4:F4"/>
    <mergeCell ref="C5:D5"/>
  </mergeCells>
  <pageMargins left="0.70866141732283472" right="0.70866141732283472" top="0.74803149606299213" bottom="0.74803149606299213" header="0.31496062992125984" footer="0.31496062992125984"/>
  <pageSetup scale="92" orientation="portrait" horizontalDpi="1200" verticalDpi="1200" r:id="rId1"/>
  <colBreaks count="1" manualBreakCount="1">
    <brk id="6" max="48"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87017-585E-4446-859E-91DD1D2292DD}">
  <sheetPr>
    <tabColor theme="0" tint="-0.249977111117893"/>
  </sheetPr>
  <dimension ref="A1:J39"/>
  <sheetViews>
    <sheetView view="pageBreakPreview" topLeftCell="A38" zoomScaleNormal="100" zoomScaleSheetLayoutView="100" workbookViewId="0">
      <selection activeCell="T89" sqref="T89"/>
    </sheetView>
  </sheetViews>
  <sheetFormatPr baseColWidth="10" defaultColWidth="11.42578125" defaultRowHeight="15" x14ac:dyDescent="0.25"/>
  <cols>
    <col min="1" max="1" width="4.7109375" customWidth="1"/>
    <col min="2" max="2" width="30.28515625" customWidth="1"/>
    <col min="3" max="3" width="15.28515625" customWidth="1"/>
    <col min="4" max="5" width="12.42578125" customWidth="1"/>
    <col min="6" max="6" width="13.42578125" customWidth="1"/>
    <col min="7" max="7" width="14.42578125" customWidth="1"/>
    <col min="8" max="8" width="14.28515625" customWidth="1"/>
    <col min="9" max="9" width="12.42578125" customWidth="1"/>
  </cols>
  <sheetData>
    <row r="1" spans="1:10" ht="15.75" x14ac:dyDescent="0.25">
      <c r="A1" s="67" t="s">
        <v>64</v>
      </c>
      <c r="B1" s="67"/>
      <c r="C1" s="67"/>
      <c r="D1" s="67"/>
      <c r="E1" s="67"/>
      <c r="F1" s="67"/>
      <c r="G1" s="67"/>
      <c r="H1" s="67"/>
      <c r="I1" s="67"/>
    </row>
    <row r="2" spans="1:10" ht="15.75" customHeight="1" x14ac:dyDescent="0.25">
      <c r="A2" s="66" t="s">
        <v>371</v>
      </c>
      <c r="B2" s="66"/>
      <c r="C2" s="66"/>
      <c r="D2" s="66"/>
      <c r="E2" s="66"/>
      <c r="F2" s="66"/>
      <c r="G2" s="66"/>
      <c r="H2" s="66"/>
      <c r="I2" s="66"/>
    </row>
    <row r="3" spans="1:10" s="1" customFormat="1" ht="16.5" x14ac:dyDescent="0.3">
      <c r="A3" s="66" t="str">
        <f>'ETCA-I-01'!A3:G3</f>
        <v>Comision Estatal del Agua</v>
      </c>
      <c r="B3" s="66"/>
      <c r="C3" s="66"/>
      <c r="D3" s="66"/>
      <c r="E3" s="66"/>
      <c r="F3" s="66"/>
      <c r="G3" s="66"/>
      <c r="H3" s="66"/>
      <c r="I3" s="66"/>
    </row>
    <row r="4" spans="1:10" ht="15" customHeight="1" x14ac:dyDescent="0.25">
      <c r="A4" s="377" t="str">
        <f>'ETCA-I-03'!A4:D4</f>
        <v>Del 01 de Enero al 30 de Junio de 2019</v>
      </c>
      <c r="B4" s="377"/>
      <c r="C4" s="377"/>
      <c r="D4" s="377"/>
      <c r="E4" s="377"/>
      <c r="F4" s="377"/>
      <c r="G4" s="377"/>
      <c r="H4" s="377"/>
      <c r="I4" s="377"/>
    </row>
    <row r="5" spans="1:10" ht="15.75" customHeight="1" thickBot="1" x14ac:dyDescent="0.3">
      <c r="A5" s="376" t="s">
        <v>178</v>
      </c>
      <c r="B5" s="376"/>
      <c r="C5" s="376"/>
      <c r="D5" s="376"/>
      <c r="E5" s="376"/>
      <c r="F5" s="376"/>
      <c r="G5" s="376"/>
      <c r="H5" s="376"/>
      <c r="I5" s="376"/>
    </row>
    <row r="6" spans="1:10" ht="24" customHeight="1" x14ac:dyDescent="0.25">
      <c r="A6" s="375" t="s">
        <v>370</v>
      </c>
      <c r="B6" s="374"/>
      <c r="C6" s="373" t="s">
        <v>369</v>
      </c>
      <c r="D6" s="372" t="s">
        <v>368</v>
      </c>
      <c r="E6" s="372" t="s">
        <v>367</v>
      </c>
      <c r="F6" s="372" t="s">
        <v>366</v>
      </c>
      <c r="G6" s="373" t="s">
        <v>365</v>
      </c>
      <c r="H6" s="372" t="s">
        <v>364</v>
      </c>
      <c r="I6" s="372" t="s">
        <v>363</v>
      </c>
    </row>
    <row r="7" spans="1:10" ht="34.5" customHeight="1" thickBot="1" x14ac:dyDescent="0.3">
      <c r="A7" s="371"/>
      <c r="B7" s="370"/>
      <c r="C7" s="369" t="s">
        <v>362</v>
      </c>
      <c r="D7" s="368"/>
      <c r="E7" s="368"/>
      <c r="F7" s="368"/>
      <c r="G7" s="369" t="s">
        <v>361</v>
      </c>
      <c r="H7" s="368"/>
      <c r="I7" s="368"/>
    </row>
    <row r="8" spans="1:10" ht="5.25" customHeight="1" x14ac:dyDescent="0.25">
      <c r="A8" s="367"/>
      <c r="B8" s="366"/>
      <c r="C8" s="365"/>
      <c r="D8" s="365"/>
      <c r="E8" s="365"/>
      <c r="F8" s="365"/>
      <c r="G8" s="365"/>
      <c r="H8" s="365"/>
      <c r="I8" s="365"/>
    </row>
    <row r="9" spans="1:10" x14ac:dyDescent="0.25">
      <c r="A9" s="359" t="s">
        <v>360</v>
      </c>
      <c r="B9" s="358"/>
      <c r="C9" s="355">
        <f>C10+C14</f>
        <v>331000888.63999999</v>
      </c>
      <c r="D9" s="355">
        <f>D10+D14</f>
        <v>510465.87</v>
      </c>
      <c r="E9" s="355">
        <f>E10+E14</f>
        <v>8684115.5599999987</v>
      </c>
      <c r="F9" s="355">
        <f>F10+F14</f>
        <v>0</v>
      </c>
      <c r="G9" s="355">
        <f>+C9+D9-E9+F9</f>
        <v>322827238.94999999</v>
      </c>
      <c r="H9" s="355">
        <f>H10+H14</f>
        <v>15384469.139999999</v>
      </c>
      <c r="I9" s="355">
        <f>I10+I14</f>
        <v>0</v>
      </c>
    </row>
    <row r="10" spans="1:10" ht="16.5" x14ac:dyDescent="0.25">
      <c r="A10" s="359" t="s">
        <v>359</v>
      </c>
      <c r="B10" s="358"/>
      <c r="C10" s="355">
        <f>SUM(C11:C13)</f>
        <v>23538644.449999999</v>
      </c>
      <c r="D10" s="355">
        <f>SUM(D11:D13)</f>
        <v>510465.87</v>
      </c>
      <c r="E10" s="355">
        <f>SUM(E11:E13)</f>
        <v>8173649.6899999995</v>
      </c>
      <c r="F10" s="355">
        <f>SUM(F11:F13)</f>
        <v>0</v>
      </c>
      <c r="G10" s="355">
        <f>SUM(G11:G13)</f>
        <v>15875460.630000001</v>
      </c>
      <c r="H10" s="355">
        <f>SUM(H11:H13)</f>
        <v>15384469.139999999</v>
      </c>
      <c r="I10" s="355">
        <f>SUM(I11:I13)</f>
        <v>0</v>
      </c>
      <c r="J10" s="68" t="str">
        <f>IF(C10&lt;&gt;'ETCA-I-08'!E21,"ERROR!!!!! NO CONCUERDA CON LO REPORTADO EN EL ESTADO ANALITICO  DE LA DEUDA Y OTROS PASIVOS","")</f>
        <v/>
      </c>
    </row>
    <row r="11" spans="1:10" ht="16.5" x14ac:dyDescent="0.25">
      <c r="A11" s="364"/>
      <c r="B11" s="362" t="s">
        <v>358</v>
      </c>
      <c r="C11" s="354">
        <v>23538644.449999999</v>
      </c>
      <c r="D11" s="354">
        <f>510465.87</f>
        <v>510465.87</v>
      </c>
      <c r="E11" s="354">
        <f>8173649.68+0.01</f>
        <v>8173649.6899999995</v>
      </c>
      <c r="F11" s="354">
        <v>0</v>
      </c>
      <c r="G11" s="355">
        <f>+C11+D11-E11+F11</f>
        <v>15875460.630000001</v>
      </c>
      <c r="H11" s="354">
        <v>15384469.139999999</v>
      </c>
      <c r="I11" s="354">
        <v>0</v>
      </c>
      <c r="J11" s="68" t="str">
        <f>IF(G10&lt;&gt;'ETCA-I-08'!F21,"ERROR!!!!! NO CONCUERDA CON LO REPORTADO EN EL ESTADO ANALITICO  DE LA DEUDA Y OTROS PASIVOS","")</f>
        <v/>
      </c>
    </row>
    <row r="12" spans="1:10" x14ac:dyDescent="0.25">
      <c r="A12" s="363"/>
      <c r="B12" s="362" t="s">
        <v>357</v>
      </c>
      <c r="C12" s="354">
        <v>0</v>
      </c>
      <c r="D12" s="354">
        <v>0</v>
      </c>
      <c r="E12" s="354">
        <v>0</v>
      </c>
      <c r="F12" s="354">
        <v>0</v>
      </c>
      <c r="G12" s="355">
        <f>+C12+D12-E12+F12</f>
        <v>0</v>
      </c>
      <c r="H12" s="354">
        <v>0</v>
      </c>
      <c r="I12" s="354">
        <v>0</v>
      </c>
    </row>
    <row r="13" spans="1:10" x14ac:dyDescent="0.25">
      <c r="A13" s="363"/>
      <c r="B13" s="362" t="s">
        <v>356</v>
      </c>
      <c r="C13" s="354">
        <v>0</v>
      </c>
      <c r="D13" s="354">
        <v>0</v>
      </c>
      <c r="E13" s="354">
        <v>0</v>
      </c>
      <c r="F13" s="354">
        <v>0</v>
      </c>
      <c r="G13" s="355">
        <f>+C13+D13-E13+F13</f>
        <v>0</v>
      </c>
      <c r="H13" s="354">
        <v>0</v>
      </c>
      <c r="I13" s="354">
        <v>0</v>
      </c>
    </row>
    <row r="14" spans="1:10" ht="16.5" x14ac:dyDescent="0.25">
      <c r="A14" s="359" t="s">
        <v>355</v>
      </c>
      <c r="B14" s="358"/>
      <c r="C14" s="355">
        <f>SUM(C15:C17)</f>
        <v>307462244.19</v>
      </c>
      <c r="D14" s="355">
        <f>SUM(D15:D17)</f>
        <v>0</v>
      </c>
      <c r="E14" s="355">
        <f>SUM(E15:E17)</f>
        <v>510465.87</v>
      </c>
      <c r="F14" s="355">
        <f>SUM(F15:F17)</f>
        <v>0</v>
      </c>
      <c r="G14" s="355">
        <f>SUM(G15:G17)</f>
        <v>306951778.31999999</v>
      </c>
      <c r="H14" s="355">
        <f>SUM(H15:H17)</f>
        <v>0</v>
      </c>
      <c r="I14" s="355">
        <f>SUM(I15:I17)</f>
        <v>0</v>
      </c>
      <c r="J14" s="68" t="str">
        <f>IF(C14&lt;&gt;'ETCA-I-08'!E35,"ERROR!!!!! NO CONCUERDA CON LO REPORTADO EN EL ESTADO ANALITICO DE LA DEUDA Y OTROS PASIVOS","")</f>
        <v/>
      </c>
    </row>
    <row r="15" spans="1:10" ht="16.5" x14ac:dyDescent="0.25">
      <c r="A15" s="364"/>
      <c r="B15" s="362" t="s">
        <v>354</v>
      </c>
      <c r="C15" s="354">
        <v>307462244.19</v>
      </c>
      <c r="D15" s="354">
        <v>0</v>
      </c>
      <c r="E15" s="354">
        <f>250451.07+260014.8</f>
        <v>510465.87</v>
      </c>
      <c r="F15" s="354">
        <v>0</v>
      </c>
      <c r="G15" s="355">
        <f>+C15+D15-E15+F15</f>
        <v>306951778.31999999</v>
      </c>
      <c r="H15" s="354">
        <v>0</v>
      </c>
      <c r="I15" s="354">
        <v>0</v>
      </c>
      <c r="J15" s="68" t="str">
        <f>IF(G14&lt;&gt;'ETCA-I-08'!F35,"ERROR!!!!! NO CONCUERDA CON LO REPORTADO EN EL ESTADO ANALITICO DE LA DEUDA Y OTROS PASIVOS","")</f>
        <v/>
      </c>
    </row>
    <row r="16" spans="1:10" x14ac:dyDescent="0.25">
      <c r="A16" s="363"/>
      <c r="B16" s="362" t="s">
        <v>353</v>
      </c>
      <c r="C16" s="354">
        <v>0</v>
      </c>
      <c r="D16" s="354">
        <v>0</v>
      </c>
      <c r="E16" s="354">
        <v>0</v>
      </c>
      <c r="F16" s="354">
        <v>0</v>
      </c>
      <c r="G16" s="355">
        <f>+C16+D16-E16+F16</f>
        <v>0</v>
      </c>
      <c r="H16" s="354">
        <v>0</v>
      </c>
      <c r="I16" s="354">
        <v>0</v>
      </c>
    </row>
    <row r="17" spans="1:10" x14ac:dyDescent="0.25">
      <c r="A17" s="363"/>
      <c r="B17" s="362" t="s">
        <v>352</v>
      </c>
      <c r="C17" s="354">
        <v>0</v>
      </c>
      <c r="D17" s="354">
        <v>0</v>
      </c>
      <c r="E17" s="354">
        <v>0</v>
      </c>
      <c r="F17" s="354">
        <v>0</v>
      </c>
      <c r="G17" s="355">
        <f>+C17+D17-E17+F17</f>
        <v>0</v>
      </c>
      <c r="H17" s="354">
        <v>0</v>
      </c>
      <c r="I17" s="354">
        <v>0</v>
      </c>
    </row>
    <row r="18" spans="1:10" s="93" customFormat="1" ht="16.5" x14ac:dyDescent="0.25">
      <c r="A18" s="359" t="s">
        <v>351</v>
      </c>
      <c r="B18" s="358"/>
      <c r="C18" s="361">
        <v>349044057.13</v>
      </c>
      <c r="D18" s="360"/>
      <c r="E18" s="360"/>
      <c r="F18" s="360"/>
      <c r="G18" s="361">
        <v>351430949.85000002</v>
      </c>
      <c r="H18" s="360"/>
      <c r="I18" s="360"/>
      <c r="J18" s="68" t="str">
        <f>IF(C18&lt;&gt;'ETCA-I-08'!E37,"ERROR!!! NO CONCUERDA CON LO REPORTADO EN EL ESTADO ANALITICO DE LA DEUDA Y OTROS PASIVOS","")</f>
        <v/>
      </c>
    </row>
    <row r="19" spans="1:10" ht="16.5" customHeight="1" x14ac:dyDescent="0.25">
      <c r="A19" s="359" t="s">
        <v>350</v>
      </c>
      <c r="B19" s="358"/>
      <c r="C19" s="355">
        <f>C9+C18</f>
        <v>680044945.76999998</v>
      </c>
      <c r="D19" s="355">
        <f>D9+D18</f>
        <v>510465.87</v>
      </c>
      <c r="E19" s="355">
        <f>E9+E18</f>
        <v>8684115.5599999987</v>
      </c>
      <c r="F19" s="355">
        <f>F9+F18</f>
        <v>0</v>
      </c>
      <c r="G19" s="355">
        <f>G9+G18</f>
        <v>674258188.79999995</v>
      </c>
      <c r="H19" s="355">
        <f>H9+H18</f>
        <v>15384469.139999999</v>
      </c>
      <c r="I19" s="355">
        <f>I9+I18</f>
        <v>0</v>
      </c>
      <c r="J19" s="68" t="str">
        <f>IF(G18&lt;&gt;'ETCA-I-08'!F37,"ERROR!!! NO CONCUERDA CON LO REPORTADO EN EL ESTADO ANALITICO DE LA DEUDA Y OTROS PASIVOS","")</f>
        <v/>
      </c>
    </row>
    <row r="20" spans="1:10" ht="16.5" customHeight="1" x14ac:dyDescent="0.25">
      <c r="A20" s="359" t="s">
        <v>349</v>
      </c>
      <c r="B20" s="358"/>
      <c r="C20" s="355">
        <f>SUM(C21:C23)</f>
        <v>0</v>
      </c>
      <c r="D20" s="355">
        <f>SUM(D21:D23)</f>
        <v>0</v>
      </c>
      <c r="E20" s="355">
        <f>SUM(E21:E23)</f>
        <v>0</v>
      </c>
      <c r="F20" s="355">
        <f>SUM(F21:F23)</f>
        <v>0</v>
      </c>
      <c r="G20" s="355">
        <f>+C20+D20-E20+F20</f>
        <v>0</v>
      </c>
      <c r="H20" s="355">
        <f>SUM(H21:H23)</f>
        <v>0</v>
      </c>
      <c r="I20" s="355">
        <f>SUM(I21:I23)</f>
        <v>0</v>
      </c>
      <c r="J20" s="68" t="str">
        <f>IF(G19&lt;&gt;'ETCA-I-08'!F39,"ERROR!!!! NO CONCUERDA CON LO REPORTADO EN EL ESTADO ANALITICO DE LA DEUDA Y OTROS PASIVOS","")</f>
        <v/>
      </c>
    </row>
    <row r="21" spans="1:10" x14ac:dyDescent="0.25">
      <c r="A21" s="357" t="s">
        <v>348</v>
      </c>
      <c r="B21" s="356"/>
      <c r="C21" s="354">
        <v>0</v>
      </c>
      <c r="D21" s="354">
        <v>0</v>
      </c>
      <c r="E21" s="354">
        <v>0</v>
      </c>
      <c r="F21" s="354">
        <v>0</v>
      </c>
      <c r="G21" s="355">
        <f>+C21+D21-E21+F21</f>
        <v>0</v>
      </c>
      <c r="H21" s="354">
        <v>0</v>
      </c>
      <c r="I21" s="354">
        <v>0</v>
      </c>
      <c r="J21" t="str">
        <f>IF(C19&lt;&gt;'ETCA-I-08'!E39,"ERROR!!!!! , NO CONCUERDA CON LO REPORTADO EN EL ESTADO ANALITICO DE LA DEUDA Y OTROS PASIVOS","")</f>
        <v/>
      </c>
    </row>
    <row r="22" spans="1:10" x14ac:dyDescent="0.25">
      <c r="A22" s="357" t="s">
        <v>347</v>
      </c>
      <c r="B22" s="356"/>
      <c r="C22" s="354">
        <v>0</v>
      </c>
      <c r="D22" s="354">
        <v>0</v>
      </c>
      <c r="E22" s="354">
        <v>0</v>
      </c>
      <c r="F22" s="354">
        <v>0</v>
      </c>
      <c r="G22" s="355">
        <f>+C22+D22-E22+F22</f>
        <v>0</v>
      </c>
      <c r="H22" s="354">
        <v>0</v>
      </c>
      <c r="I22" s="354">
        <v>0</v>
      </c>
    </row>
    <row r="23" spans="1:10" x14ac:dyDescent="0.25">
      <c r="A23" s="357" t="s">
        <v>346</v>
      </c>
      <c r="B23" s="356"/>
      <c r="C23" s="354"/>
      <c r="D23" s="354"/>
      <c r="E23" s="354"/>
      <c r="F23" s="354"/>
      <c r="G23" s="355">
        <f>+C23+D23-E23+F23</f>
        <v>0</v>
      </c>
      <c r="H23" s="354"/>
      <c r="I23" s="354"/>
    </row>
    <row r="24" spans="1:10" ht="16.5" customHeight="1" x14ac:dyDescent="0.25">
      <c r="A24" s="359" t="s">
        <v>345</v>
      </c>
      <c r="B24" s="358"/>
      <c r="C24" s="355">
        <f>SUM(C25:C27)</f>
        <v>0</v>
      </c>
      <c r="D24" s="355">
        <f>SUM(D25:D27)</f>
        <v>0</v>
      </c>
      <c r="E24" s="355">
        <f>SUM(E25:E27)</f>
        <v>0</v>
      </c>
      <c r="F24" s="355">
        <f>SUM(F25:F27)</f>
        <v>0</v>
      </c>
      <c r="G24" s="355">
        <f>SUM(G25:G27)</f>
        <v>0</v>
      </c>
      <c r="H24" s="355">
        <f>SUM(H25:H27)</f>
        <v>0</v>
      </c>
      <c r="I24" s="355">
        <f>SUM(I25:I27)</f>
        <v>0</v>
      </c>
    </row>
    <row r="25" spans="1:10" x14ac:dyDescent="0.25">
      <c r="A25" s="357" t="s">
        <v>344</v>
      </c>
      <c r="B25" s="356"/>
      <c r="C25" s="354">
        <v>0</v>
      </c>
      <c r="D25" s="354">
        <v>0</v>
      </c>
      <c r="E25" s="354">
        <v>0</v>
      </c>
      <c r="F25" s="354">
        <v>0</v>
      </c>
      <c r="G25" s="355">
        <f>+C25+D25-E25+F25</f>
        <v>0</v>
      </c>
      <c r="H25" s="354">
        <v>0</v>
      </c>
      <c r="I25" s="354">
        <v>0</v>
      </c>
    </row>
    <row r="26" spans="1:10" x14ac:dyDescent="0.25">
      <c r="A26" s="357" t="s">
        <v>343</v>
      </c>
      <c r="B26" s="356"/>
      <c r="C26" s="354">
        <v>0</v>
      </c>
      <c r="D26" s="354">
        <v>0</v>
      </c>
      <c r="E26" s="354">
        <v>0</v>
      </c>
      <c r="F26" s="354">
        <v>0</v>
      </c>
      <c r="G26" s="355">
        <f>+C26+D26-E26+F26</f>
        <v>0</v>
      </c>
      <c r="H26" s="354">
        <v>0</v>
      </c>
      <c r="I26" s="354">
        <v>0</v>
      </c>
    </row>
    <row r="27" spans="1:10" x14ac:dyDescent="0.25">
      <c r="A27" s="357" t="s">
        <v>342</v>
      </c>
      <c r="B27" s="356"/>
      <c r="C27" s="354">
        <v>0</v>
      </c>
      <c r="D27" s="354">
        <v>0</v>
      </c>
      <c r="E27" s="354">
        <v>0</v>
      </c>
      <c r="F27" s="354">
        <v>0</v>
      </c>
      <c r="G27" s="355">
        <f>+C27+D27-E27+F27</f>
        <v>0</v>
      </c>
      <c r="H27" s="354">
        <v>0</v>
      </c>
      <c r="I27" s="354">
        <v>0</v>
      </c>
    </row>
    <row r="28" spans="1:10" ht="7.5" customHeight="1" thickBot="1" x14ac:dyDescent="0.3">
      <c r="A28" s="353"/>
      <c r="B28" s="352"/>
      <c r="C28" s="351"/>
      <c r="D28" s="351"/>
      <c r="E28" s="351"/>
      <c r="F28" s="351"/>
      <c r="G28" s="351"/>
      <c r="H28" s="351"/>
      <c r="I28" s="351"/>
    </row>
    <row r="29" spans="1:10" ht="3.75" customHeight="1" x14ac:dyDescent="0.25"/>
    <row r="30" spans="1:10" ht="33" customHeight="1" x14ac:dyDescent="0.25">
      <c r="B30" s="350">
        <v>1</v>
      </c>
      <c r="C30" s="349" t="s">
        <v>341</v>
      </c>
      <c r="D30" s="349"/>
      <c r="E30" s="349"/>
      <c r="F30" s="349"/>
      <c r="G30" s="349"/>
      <c r="H30" s="349"/>
      <c r="I30" s="349"/>
    </row>
    <row r="31" spans="1:10" ht="18.75" customHeight="1" x14ac:dyDescent="0.25">
      <c r="B31" s="350">
        <v>2</v>
      </c>
      <c r="C31" s="349" t="s">
        <v>340</v>
      </c>
      <c r="D31" s="349"/>
      <c r="E31" s="349"/>
      <c r="F31" s="349"/>
      <c r="G31" s="349"/>
      <c r="H31" s="349"/>
      <c r="I31" s="349"/>
    </row>
    <row r="32" spans="1:10" ht="3.75" customHeight="1" thickBot="1" x14ac:dyDescent="0.3"/>
    <row r="33" spans="2:7" ht="19.5" x14ac:dyDescent="0.25">
      <c r="B33" s="348" t="s">
        <v>339</v>
      </c>
      <c r="C33" s="346" t="s">
        <v>338</v>
      </c>
      <c r="D33" s="346" t="s">
        <v>337</v>
      </c>
      <c r="E33" s="346" t="s">
        <v>336</v>
      </c>
      <c r="F33" s="347" t="s">
        <v>335</v>
      </c>
      <c r="G33" s="346" t="s">
        <v>334</v>
      </c>
    </row>
    <row r="34" spans="2:7" x14ac:dyDescent="0.25">
      <c r="B34" s="345"/>
      <c r="C34" s="343" t="s">
        <v>333</v>
      </c>
      <c r="D34" s="343" t="s">
        <v>332</v>
      </c>
      <c r="E34" s="343" t="s">
        <v>331</v>
      </c>
      <c r="F34" s="344"/>
      <c r="G34" s="343" t="s">
        <v>330</v>
      </c>
    </row>
    <row r="35" spans="2:7" ht="15.75" thickBot="1" x14ac:dyDescent="0.3">
      <c r="B35" s="342"/>
      <c r="C35" s="339"/>
      <c r="D35" s="341" t="s">
        <v>329</v>
      </c>
      <c r="E35" s="339"/>
      <c r="F35" s="340"/>
      <c r="G35" s="339"/>
    </row>
    <row r="36" spans="2:7" ht="19.5" x14ac:dyDescent="0.25">
      <c r="B36" s="338" t="s">
        <v>328</v>
      </c>
      <c r="C36" s="337"/>
      <c r="D36" s="337"/>
      <c r="E36" s="337"/>
      <c r="F36" s="337"/>
      <c r="G36" s="337"/>
    </row>
    <row r="37" spans="2:7" x14ac:dyDescent="0.25">
      <c r="B37" s="336" t="s">
        <v>327</v>
      </c>
      <c r="C37" s="335"/>
      <c r="D37" s="335"/>
      <c r="E37" s="335"/>
      <c r="F37" s="335"/>
      <c r="G37" s="335"/>
    </row>
    <row r="38" spans="2:7" x14ac:dyDescent="0.25">
      <c r="B38" s="336" t="s">
        <v>326</v>
      </c>
      <c r="C38" s="335"/>
      <c r="D38" s="335"/>
      <c r="E38" s="335"/>
      <c r="F38" s="335"/>
      <c r="G38" s="335"/>
    </row>
    <row r="39" spans="2:7" ht="15.75" thickBot="1" x14ac:dyDescent="0.3">
      <c r="B39" s="334" t="s">
        <v>325</v>
      </c>
      <c r="C39" s="333"/>
      <c r="D39" s="333"/>
      <c r="E39" s="333"/>
      <c r="F39" s="333"/>
      <c r="G39" s="333"/>
    </row>
  </sheetData>
  <sheetProtection formatColumns="0" formatRows="0" insertHyperlinks="0"/>
  <mergeCells count="30">
    <mergeCell ref="E6:E7"/>
    <mergeCell ref="F6:F7"/>
    <mergeCell ref="H6:H7"/>
    <mergeCell ref="I6:I7"/>
    <mergeCell ref="A3:I3"/>
    <mergeCell ref="A8:B8"/>
    <mergeCell ref="A9:B9"/>
    <mergeCell ref="A10:B10"/>
    <mergeCell ref="A14:B14"/>
    <mergeCell ref="A18:B18"/>
    <mergeCell ref="A1:I1"/>
    <mergeCell ref="A2:I2"/>
    <mergeCell ref="A4:I4"/>
    <mergeCell ref="A5:I5"/>
    <mergeCell ref="A6:B7"/>
    <mergeCell ref="D6:D7"/>
    <mergeCell ref="B33:B35"/>
    <mergeCell ref="F33:F35"/>
    <mergeCell ref="A24:B24"/>
    <mergeCell ref="A25:B25"/>
    <mergeCell ref="A26:B26"/>
    <mergeCell ref="A27:B27"/>
    <mergeCell ref="A28:B28"/>
    <mergeCell ref="A20:B20"/>
    <mergeCell ref="A21:B21"/>
    <mergeCell ref="A22:B22"/>
    <mergeCell ref="A23:B23"/>
    <mergeCell ref="A19:B19"/>
    <mergeCell ref="C31:I31"/>
    <mergeCell ref="C30:I30"/>
  </mergeCells>
  <printOptions horizontalCentered="1"/>
  <pageMargins left="0.23622047244094491" right="0.23622047244094491"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ETCA-I-01</vt:lpstr>
      <vt:lpstr>ETCA-I-02</vt:lpstr>
      <vt:lpstr>ETCA-I-03</vt:lpstr>
      <vt:lpstr>ETCA-I-04</vt:lpstr>
      <vt:lpstr>ETCA-I-05</vt:lpstr>
      <vt:lpstr>ETCA-I-06</vt:lpstr>
      <vt:lpstr>ETCA-I-07</vt:lpstr>
      <vt:lpstr>ETCA-I-08</vt:lpstr>
      <vt:lpstr>ETCA-I-09</vt:lpstr>
      <vt:lpstr>ETCA-I-10</vt:lpstr>
      <vt:lpstr>ETCA-I-11</vt:lpstr>
      <vt:lpstr>ETCA-I-12 (NOTAS)</vt:lpstr>
      <vt:lpstr>'ETCA-I-01'!Área_de_impresión</vt:lpstr>
      <vt:lpstr>'ETCA-I-02'!Área_de_impresión</vt:lpstr>
      <vt:lpstr>'ETCA-I-03'!Área_de_impresión</vt:lpstr>
      <vt:lpstr>'ETCA-I-04'!Área_de_impresión</vt:lpstr>
      <vt:lpstr>'ETCA-I-06'!Área_de_impresión</vt:lpstr>
      <vt:lpstr>'ETCA-I-07'!Área_de_impresión</vt:lpstr>
      <vt:lpstr>'ETCA-I-08'!Área_de_impresión</vt:lpstr>
      <vt:lpstr>'ETCA-I-09'!Área_de_impresión</vt:lpstr>
      <vt:lpstr>'ETCA-I-11'!Área_de_impresión</vt:lpstr>
      <vt:lpstr>'ETCA-I-12 (NOTAS)'!Área_de_impresión</vt:lpstr>
      <vt:lpstr>'ETCA-I-02'!Títulos_a_imprimir</vt:lpstr>
      <vt:lpstr>'ETCA-I-03'!Títulos_a_imprimir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Lugo</dc:creator>
  <cp:lastModifiedBy>Valeria Lugo</cp:lastModifiedBy>
  <dcterms:created xsi:type="dcterms:W3CDTF">2024-11-12T21:33:00Z</dcterms:created>
  <dcterms:modified xsi:type="dcterms:W3CDTF">2024-11-12T21:33:56Z</dcterms:modified>
</cp:coreProperties>
</file>