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valeria.lugo\Desktop\Cuenta publica\CEA\2021\4TO. TRIMESTRE DEL 2021 CEA\"/>
    </mc:Choice>
  </mc:AlternateContent>
  <xr:revisionPtr revIDLastSave="0" documentId="8_{43229880-6E8B-4597-9F3C-632D8BC03250}" xr6:coauthVersionLast="47" xr6:coauthVersionMax="47" xr10:uidLastSave="{00000000-0000-0000-0000-000000000000}"/>
  <bookViews>
    <workbookView xWindow="-120" yWindow="-120" windowWidth="29040" windowHeight="15840" firstSheet="1" xr2:uid="{A7837D6D-F51F-4F6D-95B3-08D0E94D9095}"/>
  </bookViews>
  <sheets>
    <sheet name="ETCA-I-01" sheetId="1" r:id="rId1"/>
    <sheet name="ETCA-I-02" sheetId="2" r:id="rId2"/>
    <sheet name="ETCA-I-03" sheetId="3" r:id="rId3"/>
    <sheet name="ETCA-I-04" sheetId="4" r:id="rId4"/>
    <sheet name="ETCA-I-05" sheetId="5" r:id="rId5"/>
    <sheet name="ETCA-I-06" sheetId="6" r:id="rId6"/>
    <sheet name="ETCA-I-07" sheetId="7" r:id="rId7"/>
    <sheet name="ETCA-I-08" sheetId="8" r:id="rId8"/>
    <sheet name="ETCA-I-09" sheetId="9" r:id="rId9"/>
    <sheet name="ETCA-I-10" sheetId="10" r:id="rId10"/>
    <sheet name="ETCA-I-11" sheetId="11" r:id="rId11"/>
    <sheet name="ETCA-I-12 (NOTAS)" sheetId="12" r:id="rId12"/>
  </sheets>
  <externalReferences>
    <externalReference r:id="rId13"/>
    <externalReference r:id="rId14"/>
    <externalReference r:id="rId15"/>
  </externalReferences>
  <definedNames>
    <definedName name="_xlnm._FilterDatabase" localSheetId="0" hidden="1">'ETCA-I-01'!#REF!</definedName>
    <definedName name="_ftn1" localSheetId="2">'ETCA-I-03'!#REF!</definedName>
    <definedName name="_ftnref1" localSheetId="2">'ETCA-I-03'!#REF!</definedName>
    <definedName name="_xlnm.Print_Area" localSheetId="0">'ETCA-I-01'!$A$1:$G$57</definedName>
    <definedName name="_xlnm.Print_Area" localSheetId="1">'ETCA-I-02'!$A$1:$G$76</definedName>
    <definedName name="_xlnm.Print_Area" localSheetId="2">'ETCA-I-03'!$A$1:$D$69</definedName>
    <definedName name="_xlnm.Print_Area" localSheetId="3">'ETCA-I-04'!$A$1:$F$46</definedName>
    <definedName name="_xlnm.Print_Area" localSheetId="5">'ETCA-I-06'!$A$1:$D$70</definedName>
    <definedName name="_xlnm.Print_Area" localSheetId="6">'ETCA-I-07'!$A$1:$G$33</definedName>
    <definedName name="_xlnm.Print_Area" localSheetId="7">'ETCA-I-08'!$A$1:$F$47</definedName>
    <definedName name="_xlnm.Print_Area" localSheetId="8">'ETCA-I-09'!$A$1:$I$42</definedName>
    <definedName name="_xlnm.Print_Area" localSheetId="10">'ETCA-I-11'!$A$1:$I$36</definedName>
    <definedName name="_xlnm.Print_Area" localSheetId="11">'ETCA-I-12 (NOTAS)'!$A$1:$J$49</definedName>
    <definedName name="_xlnm.Database" localSheetId="10">#REF!</definedName>
    <definedName name="_xlnm.Database">#REF!</definedName>
    <definedName name="ppto">[2]Hoja2!$B$3:$M$95</definedName>
    <definedName name="qw">#REF!</definedName>
    <definedName name="_xlnm.Print_Titles" localSheetId="1">'ETCA-I-02'!$5:$5</definedName>
    <definedName name="_xlnm.Print_Titles" localSheetId="2">'ETCA-I-03'!$2:$4</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2" l="1"/>
  <c r="A3" i="12"/>
  <c r="A3" i="11"/>
  <c r="A1" i="10"/>
  <c r="A3" i="10"/>
  <c r="B7" i="10"/>
  <c r="C7" i="10"/>
  <c r="D7" i="10"/>
  <c r="D19" i="10" s="1"/>
  <c r="E7" i="10"/>
  <c r="F7" i="10"/>
  <c r="G7" i="10"/>
  <c r="I7" i="10"/>
  <c r="J7" i="10"/>
  <c r="K7" i="10" s="1"/>
  <c r="K8" i="10"/>
  <c r="K9" i="10"/>
  <c r="K10" i="10"/>
  <c r="K11" i="10"/>
  <c r="B13" i="10"/>
  <c r="B19" i="10" s="1"/>
  <c r="C13" i="10"/>
  <c r="D13" i="10"/>
  <c r="E13" i="10"/>
  <c r="K13" i="10" s="1"/>
  <c r="F13" i="10"/>
  <c r="G13" i="10"/>
  <c r="G19" i="10" s="1"/>
  <c r="H13" i="10"/>
  <c r="I13" i="10"/>
  <c r="I19" i="10" s="1"/>
  <c r="J13" i="10"/>
  <c r="K14" i="10"/>
  <c r="K15" i="10"/>
  <c r="K16" i="10"/>
  <c r="K17" i="10"/>
  <c r="C19" i="10"/>
  <c r="F19" i="10"/>
  <c r="J19" i="10"/>
  <c r="A1" i="9"/>
  <c r="A3" i="9"/>
  <c r="C9" i="9"/>
  <c r="C8" i="9" s="1"/>
  <c r="D9" i="9"/>
  <c r="E9" i="9"/>
  <c r="E8" i="9" s="1"/>
  <c r="E18" i="9" s="1"/>
  <c r="F9" i="9"/>
  <c r="F8" i="9" s="1"/>
  <c r="F18" i="9" s="1"/>
  <c r="H9" i="9"/>
  <c r="H8" i="9" s="1"/>
  <c r="H18" i="9" s="1"/>
  <c r="I9" i="9"/>
  <c r="G10" i="9"/>
  <c r="G9" i="9" s="1"/>
  <c r="G11" i="9"/>
  <c r="G12" i="9"/>
  <c r="C13" i="9"/>
  <c r="J13" i="9" s="1"/>
  <c r="D13" i="9"/>
  <c r="D8" i="9" s="1"/>
  <c r="D18" i="9" s="1"/>
  <c r="E13" i="9"/>
  <c r="F13" i="9"/>
  <c r="H13" i="9"/>
  <c r="I13" i="9"/>
  <c r="I8" i="9" s="1"/>
  <c r="I18" i="9" s="1"/>
  <c r="G14" i="9"/>
  <c r="G13" i="9" s="1"/>
  <c r="G15" i="9"/>
  <c r="G16" i="9"/>
  <c r="J17" i="9"/>
  <c r="J18" i="9"/>
  <c r="C19" i="9"/>
  <c r="D19" i="9"/>
  <c r="E19" i="9"/>
  <c r="F19" i="9"/>
  <c r="G19" i="9"/>
  <c r="H19" i="9"/>
  <c r="I19" i="9"/>
  <c r="G20" i="9"/>
  <c r="G21" i="9"/>
  <c r="G22" i="9"/>
  <c r="C23" i="9"/>
  <c r="D23" i="9"/>
  <c r="E23" i="9"/>
  <c r="F23" i="9"/>
  <c r="H23" i="9"/>
  <c r="I23" i="9"/>
  <c r="G24" i="9"/>
  <c r="G23" i="9" s="1"/>
  <c r="G25" i="9"/>
  <c r="G26" i="9"/>
  <c r="A1" i="8"/>
  <c r="A3" i="8"/>
  <c r="E9" i="8"/>
  <c r="F9" i="8"/>
  <c r="F20" i="8" s="1"/>
  <c r="E14" i="8"/>
  <c r="F14" i="8"/>
  <c r="E20" i="8"/>
  <c r="J9" i="9" s="1"/>
  <c r="E23" i="8"/>
  <c r="E34" i="8" s="1"/>
  <c r="E38" i="8" s="1"/>
  <c r="F23" i="8"/>
  <c r="F34" i="8" s="1"/>
  <c r="E28" i="8"/>
  <c r="F28" i="8"/>
  <c r="A1" i="7"/>
  <c r="A3" i="7"/>
  <c r="C7" i="7"/>
  <c r="C9" i="7"/>
  <c r="F9" i="7" s="1"/>
  <c r="D9" i="7"/>
  <c r="D7" i="7" s="1"/>
  <c r="E9" i="7"/>
  <c r="E7" i="7" s="1"/>
  <c r="F10" i="7"/>
  <c r="G10" i="7"/>
  <c r="F11" i="7"/>
  <c r="G11" i="7" s="1"/>
  <c r="F12" i="7"/>
  <c r="G12" i="7" s="1"/>
  <c r="F13" i="7"/>
  <c r="G13" i="7"/>
  <c r="F14" i="7"/>
  <c r="G14" i="7"/>
  <c r="F15" i="7"/>
  <c r="G15" i="7" s="1"/>
  <c r="F16" i="7"/>
  <c r="G16" i="7" s="1"/>
  <c r="C18" i="7"/>
  <c r="D18" i="7"/>
  <c r="F18" i="7" s="1"/>
  <c r="E18" i="7"/>
  <c r="F19" i="7"/>
  <c r="G19" i="7" s="1"/>
  <c r="F20" i="7"/>
  <c r="G20" i="7"/>
  <c r="F21" i="7"/>
  <c r="G21" i="7"/>
  <c r="F22" i="7"/>
  <c r="G22" i="7" s="1"/>
  <c r="F23" i="7"/>
  <c r="G23" i="7" s="1"/>
  <c r="F24" i="7"/>
  <c r="G24" i="7"/>
  <c r="F25" i="7"/>
  <c r="G25" i="7"/>
  <c r="F26" i="7"/>
  <c r="G26" i="7" s="1"/>
  <c r="F27" i="7"/>
  <c r="G27" i="7" s="1"/>
  <c r="A1" i="6"/>
  <c r="A3" i="6"/>
  <c r="C7" i="6"/>
  <c r="D7" i="6"/>
  <c r="D35" i="6" s="1"/>
  <c r="C18" i="6"/>
  <c r="D18" i="6"/>
  <c r="C35" i="6"/>
  <c r="C38" i="6"/>
  <c r="D38" i="6"/>
  <c r="D46" i="6" s="1"/>
  <c r="C42" i="6"/>
  <c r="D42" i="6"/>
  <c r="C46" i="6"/>
  <c r="C49" i="6"/>
  <c r="C59" i="6" s="1"/>
  <c r="C61" i="6" s="1"/>
  <c r="C64" i="6" s="1"/>
  <c r="E64" i="6" s="1"/>
  <c r="C50" i="6"/>
  <c r="D50" i="6"/>
  <c r="D49" i="6" s="1"/>
  <c r="D59" i="6" s="1"/>
  <c r="C54" i="6"/>
  <c r="D54" i="6"/>
  <c r="E63" i="6"/>
  <c r="A1" i="5"/>
  <c r="A3" i="5"/>
  <c r="B5" i="5"/>
  <c r="B6" i="5"/>
  <c r="C6" i="5"/>
  <c r="C5" i="5" s="1"/>
  <c r="B15" i="5"/>
  <c r="C15" i="5"/>
  <c r="B27" i="5"/>
  <c r="B26" i="5" s="1"/>
  <c r="C27" i="5"/>
  <c r="B37" i="5"/>
  <c r="C37" i="5"/>
  <c r="C26" i="5" s="1"/>
  <c r="C45" i="5"/>
  <c r="B46" i="5"/>
  <c r="B45" i="5" s="1"/>
  <c r="C46" i="5"/>
  <c r="B51" i="5"/>
  <c r="C51" i="5"/>
  <c r="B58" i="5"/>
  <c r="C58" i="5"/>
  <c r="A1" i="4"/>
  <c r="A3" i="4"/>
  <c r="B6" i="4"/>
  <c r="F6" i="4" s="1"/>
  <c r="F7" i="4"/>
  <c r="F8" i="4"/>
  <c r="F9" i="4"/>
  <c r="C11" i="4"/>
  <c r="F11" i="4" s="1"/>
  <c r="D11" i="4"/>
  <c r="F12" i="4"/>
  <c r="F13" i="4"/>
  <c r="F14" i="4"/>
  <c r="F15" i="4"/>
  <c r="F16" i="4"/>
  <c r="E18" i="4"/>
  <c r="F18" i="4" s="1"/>
  <c r="F19" i="4"/>
  <c r="F20" i="4"/>
  <c r="D22" i="4"/>
  <c r="B24" i="4"/>
  <c r="F24" i="4" s="1"/>
  <c r="F25" i="4"/>
  <c r="F26" i="4"/>
  <c r="F27" i="4"/>
  <c r="C29" i="4"/>
  <c r="F29" i="4" s="1"/>
  <c r="D29" i="4"/>
  <c r="D40" i="4" s="1"/>
  <c r="F30" i="4"/>
  <c r="F31" i="4"/>
  <c r="F32" i="4"/>
  <c r="F33" i="4"/>
  <c r="F34" i="4"/>
  <c r="E36" i="4"/>
  <c r="F36" i="4"/>
  <c r="F37" i="4"/>
  <c r="F38" i="4"/>
  <c r="A1" i="3"/>
  <c r="C7" i="3"/>
  <c r="D7" i="3"/>
  <c r="C15" i="3"/>
  <c r="D15" i="3"/>
  <c r="C18" i="3"/>
  <c r="D18" i="3"/>
  <c r="D24" i="3" s="1"/>
  <c r="C24" i="3"/>
  <c r="C27" i="3"/>
  <c r="D27" i="3"/>
  <c r="C31" i="3"/>
  <c r="D31" i="3"/>
  <c r="C41" i="3"/>
  <c r="D41" i="3"/>
  <c r="C45" i="3"/>
  <c r="D45" i="3"/>
  <c r="C51" i="3"/>
  <c r="D51" i="3"/>
  <c r="C58" i="3"/>
  <c r="C61" i="3" s="1"/>
  <c r="D58" i="3"/>
  <c r="D61" i="3" s="1"/>
  <c r="A1" i="2"/>
  <c r="B8" i="2"/>
  <c r="C8" i="2"/>
  <c r="F8" i="2"/>
  <c r="G8" i="2"/>
  <c r="G45" i="2" s="1"/>
  <c r="G56" i="2" s="1"/>
  <c r="B16" i="2"/>
  <c r="C16" i="2"/>
  <c r="F18" i="2"/>
  <c r="G18" i="2"/>
  <c r="F22" i="2"/>
  <c r="G22" i="2"/>
  <c r="B24" i="2"/>
  <c r="C24" i="2"/>
  <c r="F26" i="2"/>
  <c r="G26" i="2"/>
  <c r="B30" i="2"/>
  <c r="C30" i="2"/>
  <c r="F30" i="2"/>
  <c r="G30" i="2"/>
  <c r="B37" i="2"/>
  <c r="C37" i="2"/>
  <c r="F37" i="2"/>
  <c r="G37" i="2"/>
  <c r="B40" i="2"/>
  <c r="B45" i="2" s="1"/>
  <c r="B58" i="2" s="1"/>
  <c r="H59" i="2" s="1"/>
  <c r="C40" i="2"/>
  <c r="F41" i="2"/>
  <c r="F45" i="2" s="1"/>
  <c r="F56" i="2" s="1"/>
  <c r="F72" i="2" s="1"/>
  <c r="G41" i="2"/>
  <c r="C45" i="2"/>
  <c r="C58" i="2" s="1"/>
  <c r="H58" i="2" s="1"/>
  <c r="F54" i="2"/>
  <c r="G54" i="2"/>
  <c r="B56" i="2"/>
  <c r="C56" i="2"/>
  <c r="F58" i="2"/>
  <c r="G58" i="2"/>
  <c r="F62" i="2"/>
  <c r="G62" i="2"/>
  <c r="G71" i="2" s="1"/>
  <c r="F68" i="2"/>
  <c r="G68" i="2"/>
  <c r="F71" i="2"/>
  <c r="B16" i="1"/>
  <c r="C16" i="1"/>
  <c r="F16" i="1"/>
  <c r="G16" i="1"/>
  <c r="B29" i="1"/>
  <c r="C29" i="1"/>
  <c r="F29" i="1"/>
  <c r="G29" i="1"/>
  <c r="G31" i="1" s="1"/>
  <c r="B31" i="1"/>
  <c r="C31" i="1"/>
  <c r="F31" i="1"/>
  <c r="F34" i="1"/>
  <c r="G34" i="1"/>
  <c r="F38" i="1"/>
  <c r="G38" i="1"/>
  <c r="F44" i="1"/>
  <c r="G44" i="1"/>
  <c r="G48" i="1" s="1"/>
  <c r="G50" i="1" s="1"/>
  <c r="H51" i="1" s="1"/>
  <c r="F48" i="1"/>
  <c r="F50" i="1" s="1"/>
  <c r="H50" i="1" s="1"/>
  <c r="D63" i="3" l="1"/>
  <c r="E64" i="3" s="1"/>
  <c r="H73" i="2"/>
  <c r="G18" i="7"/>
  <c r="H18" i="7"/>
  <c r="D61" i="6"/>
  <c r="D64" i="6" s="1"/>
  <c r="G8" i="9"/>
  <c r="G18" i="9" s="1"/>
  <c r="C18" i="9"/>
  <c r="J20" i="9" s="1"/>
  <c r="F38" i="8"/>
  <c r="G38" i="8" s="1"/>
  <c r="J14" i="9"/>
  <c r="G72" i="2"/>
  <c r="H72" i="2" s="1"/>
  <c r="J10" i="9"/>
  <c r="C63" i="3"/>
  <c r="E63" i="3" s="1"/>
  <c r="H9" i="7"/>
  <c r="G9" i="7"/>
  <c r="G7" i="7" s="1"/>
  <c r="F7" i="7"/>
  <c r="H7" i="7" s="1"/>
  <c r="E22" i="4"/>
  <c r="E40" i="4" s="1"/>
  <c r="C22" i="4"/>
  <c r="C40" i="4" s="1"/>
  <c r="B22" i="4"/>
  <c r="E19" i="10"/>
  <c r="K19" i="10" s="1"/>
  <c r="B40" i="4" l="1"/>
  <c r="F40" i="4" s="1"/>
  <c r="G40" i="4" s="1"/>
  <c r="F22" i="4"/>
  <c r="G22" i="4" s="1"/>
  <c r="J19" i="9"/>
</calcChain>
</file>

<file path=xl/sharedStrings.xml><?xml version="1.0" encoding="utf-8"?>
<sst xmlns="http://schemas.openxmlformats.org/spreadsheetml/2006/main" count="604" uniqueCount="444">
  <si>
    <t>Celdas Protegidas</t>
  </si>
  <si>
    <t>"Bajo protesta de decir verdad declaramos que los Estados Financieros y sus Notas, son razonablemente correctos y son responsabilidad del emisor"</t>
  </si>
  <si>
    <t>Total de Pasivo y Hacienda Pública/Patrimonio</t>
  </si>
  <si>
    <t>Total Hacienda Pública/Patrimonio</t>
  </si>
  <si>
    <t>Resultado por Tenencia de Activos no Monetarios</t>
  </si>
  <si>
    <t>Resultado por Posición Monetaria</t>
  </si>
  <si>
    <t>Exceso o Insuficiencia en la Actualización de la Hacienda Pública/Patrimonio</t>
  </si>
  <si>
    <t>Rectificaciones de Resultados de Ejercicios Anteriores</t>
  </si>
  <si>
    <t>Reservas</t>
  </si>
  <si>
    <t>Revalúos</t>
  </si>
  <si>
    <t>Resultados de Ejercicios Anteriores</t>
  </si>
  <si>
    <t>Resultados del Ejercicio (Ahorro/ Desahorro)</t>
  </si>
  <si>
    <t>Hacienda Pública/Patrimonio Generado</t>
  </si>
  <si>
    <t>Actualización de la Hacienda Pública/Patrimonio</t>
  </si>
  <si>
    <t>Donaciones de Capital</t>
  </si>
  <si>
    <t>Aportaciones</t>
  </si>
  <si>
    <t>Hacienda Pública/Patrimonio Contribuido</t>
  </si>
  <si>
    <t>Hacienda Pública/Patrimonio</t>
  </si>
  <si>
    <t>Total de Pasivo</t>
  </si>
  <si>
    <t>Total de Activos</t>
  </si>
  <si>
    <t>Total de Pasivos No Circulantes</t>
  </si>
  <si>
    <t>Total de Activos No Circulantes</t>
  </si>
  <si>
    <t>Otros Activos no Circulantes</t>
  </si>
  <si>
    <t>Estimación por Pérdida o Deterioro de Activos no Circulantes</t>
  </si>
  <si>
    <t>Activos Diferidos</t>
  </si>
  <si>
    <t>Provisiones a Largo Plazo</t>
  </si>
  <si>
    <t>Depreciación, Deterioro y Amortización Acumulada de Bienes</t>
  </si>
  <si>
    <t>Fondos y Bienes de Terceros en Garantía y/o en Administración a Largo Plazo</t>
  </si>
  <si>
    <t>Activos Intangibles</t>
  </si>
  <si>
    <t>Pasivos Diferidos a Largo Plazo</t>
  </si>
  <si>
    <t>Bienes Muebles</t>
  </si>
  <si>
    <t>Deuda Pública a Largo Plazo</t>
  </si>
  <si>
    <t>Bienes Inmuebles, Infraestructura y Construcciones en Proceso</t>
  </si>
  <si>
    <t>Documentos por Pagar a Largo Plazo</t>
  </si>
  <si>
    <t>Derechos a Recibir Efectivo o Equivalentes a Largo Plazo</t>
  </si>
  <si>
    <t>Cuentas por Pagar a Largo Plazo</t>
  </si>
  <si>
    <t>Inversiones Financieras a Largo Plazo</t>
  </si>
  <si>
    <t>Pasivo No Circulante</t>
  </si>
  <si>
    <t>Activo No Circulante</t>
  </si>
  <si>
    <t xml:space="preserve">     Total de Pasivos Circulantes</t>
  </si>
  <si>
    <t xml:space="preserve">     Total de Activos Circulantes</t>
  </si>
  <si>
    <t>Otros Pasivos a Corto Plazo</t>
  </si>
  <si>
    <t>Provisiones a Corto Plazo</t>
  </si>
  <si>
    <t>Otros Activos Circulantes</t>
  </si>
  <si>
    <t>Fondos y Bienes de Terceros en Garantía y/o Administración a Corto Plazo</t>
  </si>
  <si>
    <t>Estimación por Pérdida o Deterioro de Activos Circulantes</t>
  </si>
  <si>
    <t>Pasivos Diferidos a Corto Plazo</t>
  </si>
  <si>
    <t>Almacenes</t>
  </si>
  <si>
    <t>Títulos y Valores a Corto Plazo</t>
  </si>
  <si>
    <t>Inventarios</t>
  </si>
  <si>
    <t>Porción a Corto Plazo de la Deuda Pública a Largo Plazo</t>
  </si>
  <si>
    <t>Derechos a Recibir Bienes o Servicios</t>
  </si>
  <si>
    <t>Documentos por Pagar a Corto Plazo</t>
  </si>
  <si>
    <t>Derechos a Recibir Efectivo o Equivalentes</t>
  </si>
  <si>
    <t>Cuentas por Pagar a Corto Plazo</t>
  </si>
  <si>
    <t>Efectivo y Equivalentes</t>
  </si>
  <si>
    <t>Pasivo Circulante</t>
  </si>
  <si>
    <t>Activo Circulante</t>
  </si>
  <si>
    <t>PASIVO</t>
  </si>
  <si>
    <t>ACTIVO</t>
  </si>
  <si>
    <t>Al 31 de Diciembre de 2021</t>
  </si>
  <si>
    <t>Estado de Situación Financiera</t>
  </si>
  <si>
    <t xml:space="preserve">Comision Estatal del Agua </t>
  </si>
  <si>
    <t>IV. Total del Pasivo y Hacienda Pública/Patrimonio (IV =II+III)</t>
  </si>
  <si>
    <t>III. Total Hacienda Pública/Patrimonio (III = IIIA + IIIB + IIIC)</t>
  </si>
  <si>
    <t>b. Resultado por Tenencia de Activos no Monetarios</t>
  </si>
  <si>
    <t>a. Resultado por Posición Monetaria</t>
  </si>
  <si>
    <t>IIIC. Exceso o Insuficiencia en la Actualización de la Hacienda Pública/Patrimonio (IIIC=a+b)</t>
  </si>
  <si>
    <t>e. Rectificaciones de Resultados de Ejercicios Anteriores</t>
  </si>
  <si>
    <t>d. Reservas</t>
  </si>
  <si>
    <t>c. Revalúos</t>
  </si>
  <si>
    <t>b. Resultados de Ejercicios Anteriores</t>
  </si>
  <si>
    <t>a. Resultados del Ejercicio (Ahorro/ Desahorro)</t>
  </si>
  <si>
    <t>IIIB. Hacienda Pública/Patrimonio Generado (IIIB = a + b + c + d + e)</t>
  </si>
  <si>
    <t>c. Actualización de la Hacienda Pública/Patrimonio</t>
  </si>
  <si>
    <t>b. Donaciones de Capital</t>
  </si>
  <si>
    <t>a. Aportaciones</t>
  </si>
  <si>
    <t>IIIA. Hacienda Pública/Patrimonio Contribuido (IIIA =a +b+c)</t>
  </si>
  <si>
    <t>I. Total del Activo (I = IA + IB)</t>
  </si>
  <si>
    <t>HACIENDA PÚBLICA/PATRIMONIO</t>
  </si>
  <si>
    <t>II. Total del Pasivo (II = IIA + IIB)</t>
  </si>
  <si>
    <t>IB. Total de Activos No Circulantes (IB = a + b + c + d + e + f + g + h + i)</t>
  </si>
  <si>
    <t>i. Otros Activos no Circulantes</t>
  </si>
  <si>
    <t>IIB. Total de Pasivos No Circulantes (IIB=a + b + c + d + e + f)</t>
  </si>
  <si>
    <t>h. Estimación por Pérdida o Deterioro de Activos no Circulantes</t>
  </si>
  <si>
    <t>g. Activos Diferidos</t>
  </si>
  <si>
    <t>f. Provisiones a Largo Plazo</t>
  </si>
  <si>
    <t xml:space="preserve">f. Depreciación, Deterioro y Amortización Acumulada de Bienes </t>
  </si>
  <si>
    <t>e. Fondos y Bienes de Terceros en Garantía y/o en Administración a Largo Plazo</t>
  </si>
  <si>
    <t xml:space="preserve">e. Activos Intangibles </t>
  </si>
  <si>
    <t>d. Pasivos Diferidos a Largo Plazo</t>
  </si>
  <si>
    <t xml:space="preserve">d. Bienes Muebles </t>
  </si>
  <si>
    <t>c. Deuda Pública a Largo Plazo</t>
  </si>
  <si>
    <t xml:space="preserve">c. Bienes Inmuebles, Infraestructura y Construcciones en Proceso </t>
  </si>
  <si>
    <t>b. Documentos por Pagar a Largo Plazo</t>
  </si>
  <si>
    <t xml:space="preserve">b. Derechos a Recibir Efectivo o Equivalentes a Largo Plazo </t>
  </si>
  <si>
    <t>a. Cuentas por Pagar a Largo Plazo</t>
  </si>
  <si>
    <t>a. Inversiones Financieras a Largo Plazo</t>
  </si>
  <si>
    <t>IIA. Total de Pasivos Circulantes (IIA = a +b +c +d +e +f +g +h)</t>
  </si>
  <si>
    <t>IA. Total de Activos Circulantes (IA = a + b + c + d + e + f + g)</t>
  </si>
  <si>
    <t>h3) Otros Pasivos Circulantes</t>
  </si>
  <si>
    <t>g4) Adquisición con Fondos de Terceros</t>
  </si>
  <si>
    <t>h2) Recaudación por Participar</t>
  </si>
  <si>
    <t>g3) Bienes Derivados de Embargos, Decomisos, Aseguramientos y Dación en Pago</t>
  </si>
  <si>
    <t>h1) Ingresos por Clasificar</t>
  </si>
  <si>
    <t>g2) Bienes en Garantía (excluye depósitos de fondos)</t>
  </si>
  <si>
    <t>h. Otros Pasivos a Corto Plazo (h=h1+h2+h3)</t>
  </si>
  <si>
    <t>g1) Valores en Garantía</t>
  </si>
  <si>
    <t>g3) Otras Provisiones a Corto Plazo</t>
  </si>
  <si>
    <t>g. Otros Activos Circulantes (g=g1+g2+g3+g4)</t>
  </si>
  <si>
    <t>g2) Provisión para Contingencias a Corto Plazo</t>
  </si>
  <si>
    <t>f2) Estimación por Deterioro de Inventarios</t>
  </si>
  <si>
    <t>g1) Provisión para Demandas y Juicios a Corto Plazo</t>
  </si>
  <si>
    <t>f1) Estimaciones para Cuentas Incobrables por Derechos a Recibir Efectivo o Equivalentes</t>
  </si>
  <si>
    <t>g. Provisiones a Corto Plazo (g=g1+g2+g3)</t>
  </si>
  <si>
    <t>f. Estimación por Pérdida o Deterioro de Activos Circulantes (f=f1+f2)</t>
  </si>
  <si>
    <t>f6) Valores y Bienes en Garantía a Corto Plazo</t>
  </si>
  <si>
    <t>e. Almacenes</t>
  </si>
  <si>
    <t>f5) Otros Fondos de Terceros en Garantía y/o Administración a Corto Plazo</t>
  </si>
  <si>
    <t>d5) Bienes en Tránsito</t>
  </si>
  <si>
    <t>f4) Fondos de Fideicomisos, Mandatos y Contratos Análogos a Corto Plazo</t>
  </si>
  <si>
    <t>d4) Inventario de Materias Primas, Materiales y Suministros para Producción</t>
  </si>
  <si>
    <t>f3) Fondos Contingentes a Corto Plazo</t>
  </si>
  <si>
    <t>d3) Inventario de Mercancías en Proceso de Elaboración</t>
  </si>
  <si>
    <t>f2) Fondos en Administración a Corto Plazo</t>
  </si>
  <si>
    <t>d2) Inventario de Mercancías Terminadas</t>
  </si>
  <si>
    <t>f1) Fondos en Garantía a Corto Plazo</t>
  </si>
  <si>
    <t>d1) Inventario de Mercancías para Venta</t>
  </si>
  <si>
    <t>f. Fondos y Bienes de Terceros en Garantía y/o Administración a Corto Plazo (f=f1+f2+f3+f4+f5+f6)</t>
  </si>
  <si>
    <t>d. Inventarios (d=d1+d2+d3+d4+d5)</t>
  </si>
  <si>
    <t>e3) Otros Pasivos Diferidos a Corto Plazo</t>
  </si>
  <si>
    <t>c5) Otros Derechos a Recibir Bienes o Servicios a Corto Plazo</t>
  </si>
  <si>
    <t>e2) Intereses Cobrados por Adelantado a Corto Plazo</t>
  </si>
  <si>
    <t>c4) Anticipo a Contratistas por Obras Públicas a Corto Plazo</t>
  </si>
  <si>
    <t>e1) Ingresos Cobrados por Adelantado a Corto Plazo</t>
  </si>
  <si>
    <t>c3) Anticipo a Proveedores por Adquisición de Bienes Intangibles a Corto Plazo</t>
  </si>
  <si>
    <t>e. Pasivos Diferidos a Corto Plazo (e=e1+e2+e3)</t>
  </si>
  <si>
    <t>c2) Anticipo a Proveedores por Adquisición de Bienes Inmuebles y Muebles a Corto Plazo</t>
  </si>
  <si>
    <t>d. Títulos y Valores a Corto Plazo</t>
  </si>
  <si>
    <t>c1) Anticipo a Proveedores por Adquisición de Bienes y Prestación de Servicios a Corto Plazo</t>
  </si>
  <si>
    <t>c2) Porción a Corto Plazo de Arrendamiento Financiero</t>
  </si>
  <si>
    <t>c. Derechos a Recibir Bienes o Servicios (c=c1+c2+c3+c4+c5)</t>
  </si>
  <si>
    <t>c1) Porción a Corto Plazo de la Deuda Pública</t>
  </si>
  <si>
    <t>b7) Otros Derechos a Recibir Efectivo o Equivalentes a Corto Plazo</t>
  </si>
  <si>
    <t>c. Porción a Corto Plazo de la Deuda Pública a Largo Plazo (c=c1+c2)</t>
  </si>
  <si>
    <t>b6) Préstamos Otorgados a Corto Plazo</t>
  </si>
  <si>
    <t>b3) Otros Documentos por Pagar a Corto Plazo</t>
  </si>
  <si>
    <t>b5) Deudores por Anticipos de la Tesorería a Corto Plazo</t>
  </si>
  <si>
    <t>b2) Documentos con Contratistas por Obras Públicas por Pagar a Corto Plazo</t>
  </si>
  <si>
    <t>b4) Ingresos por Recuperar a Corto Plazo</t>
  </si>
  <si>
    <t>b1) Documentos Comerciales por Pagar a Corto Plazo</t>
  </si>
  <si>
    <t>b3) Deudores Diversos por Cobrar a Corto Plazo</t>
  </si>
  <si>
    <t>b. Documentos por Pagar a Corto Plazo (b=b1+b2+b3)</t>
  </si>
  <si>
    <t>b2) Cuentas por Cobrar a Corto Plazo</t>
  </si>
  <si>
    <t>a9) Otras Cuentas por Pagar a Corto Plazo</t>
  </si>
  <si>
    <t>b1) Inversiones Financieras de Corto Plazo</t>
  </si>
  <si>
    <t>a8) Devoluciones de la Ley de Ingresos por Pagar a Corto Plazo</t>
  </si>
  <si>
    <t>b. Derechos a Recibir Efectivo o Equivalentes (b=b1+b2+b3+b4+b5+b6+b7)</t>
  </si>
  <si>
    <t>a7) Retenciones y Contribuciones por Pagar a Corto Plazo</t>
  </si>
  <si>
    <t>a7) Otros Efectivos y Equivalentes</t>
  </si>
  <si>
    <t>a6) Intereses, Comisiones y Otros Gastos de la Deuda Pública por Pagar a Corto Plazo</t>
  </si>
  <si>
    <t>a6) Depósitos de Fondos de Terceros en Garantía y/o Administración</t>
  </si>
  <si>
    <t>a5) Transferencias Otorgadas por Pagar a Corto Plazo</t>
  </si>
  <si>
    <t>a5) Fondos con Afectación Específica</t>
  </si>
  <si>
    <t>a4) Participaciones y Aportaciones por Pagar a Corto Plazo</t>
  </si>
  <si>
    <t>a4) Inversiones Temporales (Hasta 3 meses)</t>
  </si>
  <si>
    <t>a3) Contratistas por Obras Públicas por Pagar a Corto Plazo</t>
  </si>
  <si>
    <t>a3) Bancos/Dependencias y Otros</t>
  </si>
  <si>
    <t>a2) Proveedores por Pagar a Corto Plazo</t>
  </si>
  <si>
    <t>a2) Bancos/Tesorería</t>
  </si>
  <si>
    <t>a1) Servicios Personales por Pagar a Corto Plazo</t>
  </si>
  <si>
    <t>a1) Efectivo</t>
  </si>
  <si>
    <t>a. Cuentas por Pagar a Corto Plazo (a=a1+a2+a3+a4+a5+a6+a7+a8+a9)</t>
  </si>
  <si>
    <t>a. Efectivo y Equivalentes (a=a1+a2+a3+a4+a5+a6+a7)</t>
  </si>
  <si>
    <t>31 de diciembre de 2020</t>
  </si>
  <si>
    <t>Concepto (c)</t>
  </si>
  <si>
    <t>(PESOS)</t>
  </si>
  <si>
    <t>Al 31 de Diciembre de 2020 y al 31 de Dicicembre de 2021 (b)</t>
  </si>
  <si>
    <t>Estado de Situación Financiera - Detallado - LDF</t>
  </si>
  <si>
    <t xml:space="preserve"> </t>
  </si>
  <si>
    <t>Bajo protesta de decir verdad declaramos que los Estados Financieros y sus Notas, son razonablemente correctos y son responsabilidad del emisor</t>
  </si>
  <si>
    <t>Resultados del Ejercicio (Ahorro/Desahorro)</t>
  </si>
  <si>
    <t>Total de Gastos y Otras Pérdidas</t>
  </si>
  <si>
    <t>Inversión Pública no Capitalizable</t>
  </si>
  <si>
    <t>Inversión Pública</t>
  </si>
  <si>
    <t>Otros Gastos</t>
  </si>
  <si>
    <t>Aumento por Insuficiencia de Provisiones</t>
  </si>
  <si>
    <t>Aumento por Insuficiencia de Estimaciones por Pérdida o Deterioro u Obsolescencia</t>
  </si>
  <si>
    <t xml:space="preserve"> -   </t>
  </si>
  <si>
    <t>Disminución de Inventarios</t>
  </si>
  <si>
    <t>Provisiones</t>
  </si>
  <si>
    <t>Estimaciones, Depreciaciones, Deterioros, Obsolescencia y Amortizaciones</t>
  </si>
  <si>
    <t>Otros Gastos y Pérdidas Extraordinarias</t>
  </si>
  <si>
    <t>Apoyos Financieros</t>
  </si>
  <si>
    <t>Costo por Coberturas</t>
  </si>
  <si>
    <t>Gastos de la Deuda Pública</t>
  </si>
  <si>
    <t>Comisiones de la Deuda Pública</t>
  </si>
  <si>
    <t>Intereses de la Deuda Pública</t>
  </si>
  <si>
    <t>Intereses, Comisiones y Otros Gastos de la Deuda Pública</t>
  </si>
  <si>
    <t>Convenios</t>
  </si>
  <si>
    <t>Participaciones</t>
  </si>
  <si>
    <t xml:space="preserve">Participaciones y Aportaciones </t>
  </si>
  <si>
    <t>Transferencias al Exterior</t>
  </si>
  <si>
    <t>Donativos</t>
  </si>
  <si>
    <t>Transferencias a la Seguridad Social</t>
  </si>
  <si>
    <t>Transferencias a Fideicomisos, Mandatos y Contratos Análogos</t>
  </si>
  <si>
    <t>Pensiones y Jubilaciones</t>
  </si>
  <si>
    <t>Ayudas Sociales</t>
  </si>
  <si>
    <t>Subsidios y Subvenciones</t>
  </si>
  <si>
    <t>Transferencias al Resto del Sector Público</t>
  </si>
  <si>
    <t>Transferencias Internas y Asignaciones al Sector Público</t>
  </si>
  <si>
    <t>Transferencias, Asignaciones, Subsidios y Otras Ayudas</t>
  </si>
  <si>
    <t>Servicios Generales</t>
  </si>
  <si>
    <t>Materiales y Suministros</t>
  </si>
  <si>
    <t>Servicios Personales</t>
  </si>
  <si>
    <t>Gastos de Funcionamiento</t>
  </si>
  <si>
    <t>GASTOS Y OTRAS PÉRDIDAS</t>
  </si>
  <si>
    <t>Total de Ingresos y Otros Beneficios</t>
  </si>
  <si>
    <t>Otros Ingresos y Beneficios Varios</t>
  </si>
  <si>
    <t>Disminución del Exceso de Provisiones</t>
  </si>
  <si>
    <t>Disminución del Exceso de Estimaciones por Pérdida o Deterioro u Obsolescencia</t>
  </si>
  <si>
    <t>Incremento por Variación de Inventarios</t>
  </si>
  <si>
    <t>Ingresos Financieros</t>
  </si>
  <si>
    <t>Otros Ingresos y Beneficios</t>
  </si>
  <si>
    <t>Transferencias, Asignaciones, Subsidios y Subvenciones, y Pensiones y Jubilaciones</t>
  </si>
  <si>
    <t xml:space="preserve">Participaciones, Aportaciones, Convenios, Incentivos Derivados de la Colaboración Fiscal y Fondos Distintos de Aportaciones </t>
  </si>
  <si>
    <t xml:space="preserve">Participaciones, Aportaciones, Convenios, Incentivos Derivados de la Colaboración Fiscal, Fondos Distintos de Aportaciones, Transferencias, Asignaciones, Subsidios y Subvenciones, y Pensiones y Juvilaciones </t>
  </si>
  <si>
    <t>Ingresos por Venta de Bienes y Prestación de Servicios</t>
  </si>
  <si>
    <t xml:space="preserve">Aprovechamientos </t>
  </si>
  <si>
    <t xml:space="preserve">Productos </t>
  </si>
  <si>
    <t>Derechos</t>
  </si>
  <si>
    <t xml:space="preserve">Contribuciones de Mejoras </t>
  </si>
  <si>
    <t>Cuotas y Aportaciones de Seguridad Social</t>
  </si>
  <si>
    <t>Impuestos</t>
  </si>
  <si>
    <t>Ingresos de  Gestión</t>
  </si>
  <si>
    <t>INGRESOS Y OTROS BENEFICIOS</t>
  </si>
  <si>
    <t xml:space="preserve">                                                                    </t>
  </si>
  <si>
    <t>Del 01 de Enero  al 31 de Diciembre de 2021</t>
  </si>
  <si>
    <t>Estado de Actividades</t>
  </si>
  <si>
    <t>Hacienda Pública / Patrimonio Neto Final de 2021</t>
  </si>
  <si>
    <t>Cambios en el Exceso o Insuficiencia en la Actualización de la Hacienda Pública / Patrimonio Neto de 2021</t>
  </si>
  <si>
    <t>Variaciones de la Hacienda Pública / Patrimonio Generado Neto de 2021</t>
  </si>
  <si>
    <t>Cambios en la Hacienda Pública / Patrimonio Contribuido Neto de 2021</t>
  </si>
  <si>
    <t>Hacienda Pública / Patrimonio Neto Final de 2020</t>
  </si>
  <si>
    <t>Exceso o Insuficiencia en la Actualización de la Hacienda Pública / Patrimonio Neto de 2020</t>
  </si>
  <si>
    <t>Hacienda Pública / Patrimonio Generado Neto de 2020</t>
  </si>
  <si>
    <t>Hacienda Pública / Patrimonio Contribuido Neto de 2020</t>
  </si>
  <si>
    <t>Total</t>
  </si>
  <si>
    <t>Exceso o Insuficiencia en la Actualización de la Hacienda Pública / Patrimonio</t>
  </si>
  <si>
    <t>Hacienda Pública / Patrimonio Generado del Ejercicio</t>
  </si>
  <si>
    <t>Hacienda Pública / Patrimonio Generado de Ejercicios Anteriores</t>
  </si>
  <si>
    <t>Hacienda Pública / Patrimonio Contribuido</t>
  </si>
  <si>
    <t>Concepto</t>
  </si>
  <si>
    <t>Estado de Variación en la Hacienda Pública</t>
  </si>
  <si>
    <t>Excesos o Insuficiencia en la Actualización de la Hacienda Pública/Patrimonio</t>
  </si>
  <si>
    <t>HACIENDA PUBLICA/PATRIMONIO</t>
  </si>
  <si>
    <t>Pasivo</t>
  </si>
  <si>
    <t>Inventario</t>
  </si>
  <si>
    <t>Activo</t>
  </si>
  <si>
    <t>Aplicación</t>
  </si>
  <si>
    <t>Origen</t>
  </si>
  <si>
    <t>Estado de Cambios en la Situación Financiera</t>
  </si>
  <si>
    <t>Efectivo y Equivalentes al Efectivo al Final del Ejercicio</t>
  </si>
  <si>
    <t>Efectivo y Equivalentes al Efectivo al Inicio del Ejercicio</t>
  </si>
  <si>
    <t xml:space="preserve">Incremento/Disminución Neta en el Efectivo y Equivalentes al Efectivo </t>
  </si>
  <si>
    <t>Flujos netos de Efectivo por Actividades de Financiamiento</t>
  </si>
  <si>
    <t>Otras Aplicaciones de Financiamiento</t>
  </si>
  <si>
    <t xml:space="preserve">     Externo</t>
  </si>
  <si>
    <t xml:space="preserve">     Interno</t>
  </si>
  <si>
    <t>Servicios de la Deuda</t>
  </si>
  <si>
    <t>Otros Orígenes de Financiamiento</t>
  </si>
  <si>
    <t>Endeudamiento Neto</t>
  </si>
  <si>
    <t>Flujo de Efectivo de las Actividades de Financiamiento</t>
  </si>
  <si>
    <t>Flujos Netos de Efectivo por Actividades de Inversión</t>
  </si>
  <si>
    <t>Otras Aplicaciones de Inversión</t>
  </si>
  <si>
    <t>Otros Orígenes de Inversión</t>
  </si>
  <si>
    <t xml:space="preserve">Flujos de Efectivo de las Actividades de Inversión </t>
  </si>
  <si>
    <t>Flujos Netos de Efectivo por Actividades de Operación</t>
  </si>
  <si>
    <t>Otras Aplicaciones de Operación</t>
  </si>
  <si>
    <t xml:space="preserve">Participaciones </t>
  </si>
  <si>
    <t xml:space="preserve">Subsidios y Subvenciones </t>
  </si>
  <si>
    <t>Transferencias al resto del Sector Público</t>
  </si>
  <si>
    <t>Otros Orígenes de Operación</t>
  </si>
  <si>
    <t xml:space="preserve">Transferencias, Asignaciones, Subsidios y Subvenciones, y Pensiones y Jubilaciones </t>
  </si>
  <si>
    <t xml:space="preserve">Participaciones,  Aportaciones, Convenios, Incentivos Derivados de la Colaboracion Fiscal y Fondos Distintos de Aportaciones </t>
  </si>
  <si>
    <t>Productos</t>
  </si>
  <si>
    <t>Contribuciones de mejoras</t>
  </si>
  <si>
    <t xml:space="preserve">Flujos de Efectivo de las Actividades de Operación </t>
  </si>
  <si>
    <t xml:space="preserve">                                                        </t>
  </si>
  <si>
    <t>Estado de Flujos de Efectivo</t>
  </si>
  <si>
    <t>Variación del Periodo
(4-1)</t>
  </si>
  <si>
    <t>Saldo
Final
4 (1+2-3)</t>
  </si>
  <si>
    <t>Abonos del Periodo
3</t>
  </si>
  <si>
    <t>Cargos del Periodo
2</t>
  </si>
  <si>
    <t>Saldo
Inicial
1</t>
  </si>
  <si>
    <t xml:space="preserve">       </t>
  </si>
  <si>
    <t>Estado Analítico del Activo</t>
  </si>
  <si>
    <t>Total Deuda y Otros Pasivos</t>
  </si>
  <si>
    <t>Varios</t>
  </si>
  <si>
    <t>Pesos</t>
  </si>
  <si>
    <t>Otros Pasivos</t>
  </si>
  <si>
    <t>Subtotal Lago Plazo</t>
  </si>
  <si>
    <t>Arrendamientos Financieros</t>
  </si>
  <si>
    <t>Títulos y Valores</t>
  </si>
  <si>
    <t>Deuda Bilateral</t>
  </si>
  <si>
    <t>Organismos Financieros Internacionales</t>
  </si>
  <si>
    <t>Deuda Externa</t>
  </si>
  <si>
    <t>Banco Bajio</t>
  </si>
  <si>
    <t>Instituciones de Crédito</t>
  </si>
  <si>
    <t>Deuda Interna</t>
  </si>
  <si>
    <t>Largo Plazo</t>
  </si>
  <si>
    <t>Subtotal Corto Plazo</t>
  </si>
  <si>
    <t>Corto Plazo</t>
  </si>
  <si>
    <t>DEUDA PÚBLICA</t>
  </si>
  <si>
    <t>SALDO FINAL DEL PERIODO</t>
  </si>
  <si>
    <t>SALDO INICIAL DEL PERIODO</t>
  </si>
  <si>
    <t>INSTITUCIÓN O PAÍS ACREEDOR</t>
  </si>
  <si>
    <t>MONEDA DE CONTRATACIÓN</t>
  </si>
  <si>
    <t>DENOMINACIÓN DE LAS DEUDAS</t>
  </si>
  <si>
    <t xml:space="preserve">     </t>
  </si>
  <si>
    <t>Estado Analítico de la Deuda y Otros Pasivos</t>
  </si>
  <si>
    <t>C. Crédito XX</t>
  </si>
  <si>
    <t>B. Crédito 2</t>
  </si>
  <si>
    <t>A. Crédito 1</t>
  </si>
  <si>
    <t>6. Obligaciones a Corto Plazo (Informativo)</t>
  </si>
  <si>
    <t>(m)</t>
  </si>
  <si>
    <t>(p)</t>
  </si>
  <si>
    <t>(n)</t>
  </si>
  <si>
    <t>Pactado</t>
  </si>
  <si>
    <t>Contratado (l)</t>
  </si>
  <si>
    <t>Tasa Efectiva</t>
  </si>
  <si>
    <t>Comisiones y Costos Relacionados (o)</t>
  </si>
  <si>
    <t>Tasa de Interés</t>
  </si>
  <si>
    <t>Plazo</t>
  </si>
  <si>
    <t>Monto</t>
  </si>
  <si>
    <t>Obligaciones a Corto Plazo (k)</t>
  </si>
  <si>
    <t>Se refiere al valor del Bono Cupón Cero que respalda el pago de los créditos asociados al mismo (Activo).</t>
  </si>
  <si>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</si>
  <si>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C. Instrumento Bono Cupón Cero XX</t>
  </si>
  <si>
    <t>B. Instrumento Bono Cupón Cero 2</t>
  </si>
  <si>
    <t>A. Instrumento Bono Cupón Cero 1</t>
  </si>
  <si>
    <t>5. Valor de Instrumentos Bono Cupón Cero 2 (Informativo)</t>
  </si>
  <si>
    <t>C. Deuda Contingente XX</t>
  </si>
  <si>
    <t>B. Deuda Contingente 2</t>
  </si>
  <si>
    <t>A. Deuda Contingente 1</t>
  </si>
  <si>
    <t>4. Deuda Contingente 1 (informativo)</t>
  </si>
  <si>
    <t>3. Total de la Deuda Pública y Otros Pasivos (3=1+2)</t>
  </si>
  <si>
    <t xml:space="preserve">2. Otros Pasivos </t>
  </si>
  <si>
    <t>b3) Arrendamientos Financieros</t>
  </si>
  <si>
    <t>b2) Títulos y Valores</t>
  </si>
  <si>
    <t>b1) Instituciones de Crédito</t>
  </si>
  <si>
    <t>B. Largo Plazo (B=b1+b2+b3)</t>
  </si>
  <si>
    <t>a3) Arrendamientos Financieros</t>
  </si>
  <si>
    <t>a2) Títulos y Valores</t>
  </si>
  <si>
    <t>a1) Instituciones de Crédito</t>
  </si>
  <si>
    <t>A. Corto Plazo (A=a1+a2+a3)</t>
  </si>
  <si>
    <t>1. Deuda Pública (1=A+B)</t>
  </si>
  <si>
    <t>h=d+e-f+g</t>
  </si>
  <si>
    <t>al 31 de diciembre de 2019(d)</t>
  </si>
  <si>
    <t>Pago de Comisiones y demás costos asociados durante el Periodo (j)</t>
  </si>
  <si>
    <t>Pago de Intereses del Periodo (i)</t>
  </si>
  <si>
    <t>Saldo Final del Periodo (h)</t>
  </si>
  <si>
    <t>Revaluaciones, Reclasificaciones y Otros Ajustes (g)</t>
  </si>
  <si>
    <t>Amortizaciones del Periodo (f)</t>
  </si>
  <si>
    <t>Disposiciones del Periodo (e)</t>
  </si>
  <si>
    <t>Saldo</t>
  </si>
  <si>
    <t>Denominación de la Deuda Pública y Otros Pasivos (c)</t>
  </si>
  <si>
    <t>Informe Analítico de la Deuda Pública y Otros Pasivos - LDF</t>
  </si>
  <si>
    <t>C. Total de Obligaciones Diferentes de Financiamiento (C=A+B)</t>
  </si>
  <si>
    <t>d) Otro Instrumento XX</t>
  </si>
  <si>
    <t>c) Otro Instrumento 3</t>
  </si>
  <si>
    <t>b) Otro Instrumento 2</t>
  </si>
  <si>
    <t>a) Otro Instrumento 1</t>
  </si>
  <si>
    <t>B. Otros Instrumentos (B=a+b+c+d)</t>
  </si>
  <si>
    <t>d) APP XX</t>
  </si>
  <si>
    <t>c) APP 3</t>
  </si>
  <si>
    <t>b) APP 2</t>
  </si>
  <si>
    <t>**</t>
  </si>
  <si>
    <t>a) APP 1</t>
  </si>
  <si>
    <t>A. Asociaciones Público Privadas (APP’s) (A=a+b+c+d)</t>
  </si>
  <si>
    <t>Saldo pendiente por pagar de la inversión al XX de XXXXXX de 2021 (m = g – l)</t>
  </si>
  <si>
    <t>Monto pagado de la inversión actualizado al XX de XXXXXX de 2021 (l)</t>
  </si>
  <si>
    <t>Monto pagado de la inversión al XX de XXXXXX de 2021 (k)</t>
  </si>
  <si>
    <t>Monto promedio mensual del pago de la contraprestación correspondiente al pago de inversión (j)</t>
  </si>
  <si>
    <t>Monto promedio mensual del pago de la contraprestación (i)</t>
  </si>
  <si>
    <t>Plazo pactado (h)</t>
  </si>
  <si>
    <t>Monto de la inversión pactado (g)</t>
  </si>
  <si>
    <t>Fecha de vencimiento (f)</t>
  </si>
  <si>
    <t>Fecha de inicio de operación del proyecto (e)</t>
  </si>
  <si>
    <t>Fecha del Contrato (d)</t>
  </si>
  <si>
    <t>Denominación de las Obligaciones Diferentes de Financiamiento (c)</t>
  </si>
  <si>
    <t>Informe Analítico de Obligaciones Diferentes de Financiamientos – LDF</t>
  </si>
  <si>
    <t>5.- Derivado de los asuntos laborales en contra de esta Entidad, salvo error u omisión de carácter aritmético se asciende aproximadamente a un monto de $18,947,677</t>
  </si>
  <si>
    <t>4.-Se tiene un pasivo contingente derivado de los juicios de amparo promovidos por 4 asociaciones civiles de producción agrícola, que pertenecen al distrito de Riego 041 del Rio Yaqui, en contra del Fondo de Operación de Obras Sonora SI (FOOSSI) y la Comisión Estatal del Agua  (CEA), reclamando el proceso de licitación mediante el cual, se licito el proyecto y construcción del acueducto denominado “independencia” y en contra  de las asignaciones de agua que entregó la Comisión Nacional del Agua  a CEA. A la fecha  del presente informe, aun no se concluyen los juicios antes mencionados, por lo que el resultado final de los litigios actualmente no puede ser determinado; sin embargo, los abogados  a cargo de estos asuntos, consideran que el resultado final de los juicios será favorable para CEA Y FOOSSI. En lo que respecta a este juicio de amparo, no se puede cuantificar la contingencia debido a que no existe una reparacion economica dentro del juicio, ya que este tipo se refiere solo a un acto de autoridad.</t>
  </si>
  <si>
    <t xml:space="preserve">3.-Se tiene responsabilidad contingente por diversos juicios pendientes en contra de la entidad, como son: agrario, de amparo, juicio especial de desahucio, así como por asuntos laborales interpuestos en contra de las Unidades de la Comisión, a la fecha lo que se puede cuantificar con aproximación es por un monto de $11,395,763.96 cabe mencionar que dentro de estos juicios laborales existen unos que son por nivelacion de pensión y no se puede determinar el monto de los mismos ni aproximadamente, que en caso de fallarse en su contra, pudieran tener un impacto en las finanzas de la entidad. En el caso de juicios de amparos, desahucio, no es posible determinar un monto ya que solo se refieren a acto de autoridad. </t>
  </si>
  <si>
    <t xml:space="preserve">2.- Existe un pasivo contingente derivado de las pensiones y jubilaciones a que tiene derecho el personal de la Comisión, conforme a lo dispuesto en el artículo 116 de la Ley del Instituto de Seguridad  y Servicios Sociales de los Trabajadores del Estado de Sonora (ley del ISSSTESON). Respecto a este pasivo contingente no es posible determinar un importe por estos conceptos, debido a que la entidad solo entera las aportaciones de acuerdo a los porcentajes establecidos por la Ley correspondiente. </t>
  </si>
  <si>
    <t>1.- Se tiene un pasivo contingente derivado de las obligaciones laborales a que se encuentra sujeta esta Comisión, de acuerdo con las disposiciones contenidas en la Ley Federal del Trabajo y la Ley 40 de Servicio Civil para el Estado de Sonora. A la fecha se tiene registrada una provision por un monto $ 56,896,208 que fue deteminada por un despacho competente para realizar esta provisión</t>
  </si>
  <si>
    <t>A Largo Plazo</t>
  </si>
  <si>
    <t xml:space="preserve">          (PESOS)</t>
  </si>
  <si>
    <t>Al 31 de diciembre del 2021</t>
  </si>
  <si>
    <t>Informe sobre Pasivos Contingentes</t>
  </si>
  <si>
    <t>Sistema Estatal de Evaluación</t>
  </si>
  <si>
    <t>Responsabilidad Sobre la Presentación Razonable de los Estados Financieros.</t>
  </si>
  <si>
    <t>17.</t>
  </si>
  <si>
    <t>Partes Relacionadas.</t>
  </si>
  <si>
    <t>16.</t>
  </si>
  <si>
    <t>Eventos Posteriores al Cierre.</t>
  </si>
  <si>
    <t>15.</t>
  </si>
  <si>
    <t>Información por Segmentos.</t>
  </si>
  <si>
    <t>14.</t>
  </si>
  <si>
    <t>Proceso de Mejora.</t>
  </si>
  <si>
    <t>13.</t>
  </si>
  <si>
    <t>Calificaciones otorgadas.</t>
  </si>
  <si>
    <t>12.</t>
  </si>
  <si>
    <t>Información sobre la Deuda y el Reporte Analítico de la Deuda.</t>
  </si>
  <si>
    <t>11.</t>
  </si>
  <si>
    <t>Reporte de la Recaudación.</t>
  </si>
  <si>
    <t>10.</t>
  </si>
  <si>
    <t>Fideicomisos, Mandatos y Análogos.</t>
  </si>
  <si>
    <t>9.</t>
  </si>
  <si>
    <t>Reporte Analítico del Activo.</t>
  </si>
  <si>
    <t>8.</t>
  </si>
  <si>
    <t>Posición en Moneda Estranjera y Protección por Riesgo Cambiario.</t>
  </si>
  <si>
    <t>7.</t>
  </si>
  <si>
    <t>Políticas de Contabilidad Significativas.</t>
  </si>
  <si>
    <t>6.</t>
  </si>
  <si>
    <t>Bases de Preparación de los Estados Financieros.</t>
  </si>
  <si>
    <t>5.</t>
  </si>
  <si>
    <t>Organización y Objeto Social.</t>
  </si>
  <si>
    <t>4.</t>
  </si>
  <si>
    <t>Autorización e Historia.</t>
  </si>
  <si>
    <t>3.</t>
  </si>
  <si>
    <t>Panorama Económico y Financiero.</t>
  </si>
  <si>
    <t>2.</t>
  </si>
  <si>
    <t>Introducción.</t>
  </si>
  <si>
    <t>1.</t>
  </si>
  <si>
    <t>Incluir los 17 puntos señalados</t>
  </si>
  <si>
    <t>NOTAS DE GESTION ADMINISTRATIVA:</t>
  </si>
  <si>
    <t>NOTAS DE MEMORIA: Cuentas de Orden</t>
  </si>
  <si>
    <t>NOTAS DE DESGLOSE</t>
  </si>
  <si>
    <t>Se deberá cumplir con lo siguiente:</t>
  </si>
  <si>
    <r>
      <t xml:space="preserve">        NOTAS A LOS ESTADOS FINANCIEROS       </t>
    </r>
    <r>
      <rPr>
        <b/>
        <sz val="14"/>
        <color theme="1"/>
        <rFont val="Arial Narrow"/>
        <family val="2"/>
      </rPr>
      <t xml:space="preserve">                                                                                                                         Ver Guía de Elaboración             </t>
    </r>
  </si>
  <si>
    <t xml:space="preserve">                                                                                                                     </t>
  </si>
  <si>
    <t>Notas a los Estados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</si>
</sst>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5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sz val="11"/>
      <color theme="0"/>
      <name val="Arial Narrow"/>
      <family val="2"/>
    </font>
    <font>
      <sz val="10"/>
      <color theme="1"/>
      <name val="Arial Narrow"/>
      <family val="2"/>
    </font>
    <font>
      <b/>
      <i/>
      <sz val="10"/>
      <color theme="1"/>
      <name val="Arial Narrow"/>
      <family val="2"/>
    </font>
    <font>
      <b/>
      <i/>
      <sz val="11"/>
      <color theme="1"/>
      <name val="Arial Narrow"/>
      <family val="2"/>
    </font>
    <font>
      <sz val="11"/>
      <color rgb="FF000000"/>
      <name val="Arial Narrow"/>
      <family val="2"/>
    </font>
    <font>
      <i/>
      <sz val="11"/>
      <color theme="1"/>
      <name val="Arial Narrow"/>
      <family val="2"/>
    </font>
    <font>
      <b/>
      <sz val="10"/>
      <color theme="1"/>
      <name val="Arial Narrow"/>
      <family val="2"/>
    </font>
    <font>
      <i/>
      <sz val="10"/>
      <color theme="1"/>
      <name val="Arial Narrow"/>
      <family val="2"/>
    </font>
    <font>
      <sz val="10"/>
      <color rgb="FF000000"/>
      <name val="Arial Narrow"/>
      <family val="2"/>
    </font>
    <font>
      <b/>
      <u/>
      <sz val="11"/>
      <color rgb="FF000000"/>
      <name val="Arial Narrow"/>
      <family val="2"/>
    </font>
    <font>
      <b/>
      <sz val="12"/>
      <color theme="1"/>
      <name val="Arial Narrow"/>
      <family val="2"/>
    </font>
    <font>
      <b/>
      <sz val="8"/>
      <color theme="1"/>
      <name val="Arial Narrow"/>
      <family val="2"/>
    </font>
    <font>
      <sz val="8"/>
      <color theme="1"/>
      <name val="Arial Narrow"/>
      <family val="2"/>
    </font>
    <font>
      <b/>
      <i/>
      <sz val="8"/>
      <color theme="1"/>
      <name val="Arial Narrow"/>
      <family val="2"/>
    </font>
    <font>
      <b/>
      <sz val="6"/>
      <color theme="1"/>
      <name val="Arial Narrow"/>
      <family val="2"/>
    </font>
    <font>
      <sz val="12"/>
      <color theme="1"/>
      <name val="Arial Narrow"/>
      <family val="2"/>
    </font>
    <font>
      <b/>
      <sz val="12"/>
      <color theme="0"/>
      <name val="Arial Narrow"/>
      <family val="2"/>
    </font>
    <font>
      <b/>
      <sz val="11"/>
      <color theme="0"/>
      <name val="Arial Narrow"/>
      <family val="2"/>
    </font>
    <font>
      <b/>
      <sz val="16"/>
      <color theme="0"/>
      <name val="Arial Narrow"/>
      <family val="2"/>
    </font>
    <font>
      <b/>
      <sz val="11"/>
      <color rgb="FF000000"/>
      <name val="Arial Narrow"/>
      <family val="2"/>
    </font>
    <font>
      <b/>
      <sz val="9"/>
      <color theme="1"/>
      <name val="Arial Narrow"/>
      <family val="2"/>
    </font>
    <font>
      <b/>
      <sz val="7"/>
      <color theme="1"/>
      <name val="Arial"/>
      <family val="2"/>
    </font>
    <font>
      <b/>
      <sz val="6"/>
      <color theme="1"/>
      <name val="Arial"/>
      <family val="2"/>
    </font>
    <font>
      <b/>
      <sz val="8"/>
      <color theme="1"/>
      <name val="Arial"/>
      <family val="2"/>
    </font>
    <font>
      <sz val="6"/>
      <color theme="1"/>
      <name val="Arial"/>
      <family val="2"/>
    </font>
    <font>
      <sz val="8"/>
      <color theme="1"/>
      <name val="Arial"/>
      <family val="2"/>
    </font>
    <font>
      <b/>
      <sz val="10"/>
      <color theme="1"/>
      <name val="Arial"/>
      <family val="2"/>
    </font>
    <font>
      <sz val="9"/>
      <color theme="1"/>
      <name val="Arial Narrow"/>
      <family val="2"/>
    </font>
    <font>
      <b/>
      <sz val="10"/>
      <color theme="0"/>
      <name val="Arial Narrow"/>
      <family val="2"/>
    </font>
    <font>
      <b/>
      <sz val="8"/>
      <color theme="0"/>
      <name val="Arial Narrow"/>
      <family val="2"/>
    </font>
    <font>
      <sz val="6"/>
      <color theme="1"/>
      <name val="Arial Narrow"/>
      <family val="2"/>
    </font>
    <font>
      <sz val="7"/>
      <color theme="1"/>
      <name val="Arial Narrow"/>
      <family val="2"/>
    </font>
    <font>
      <b/>
      <u/>
      <sz val="10"/>
      <color theme="1"/>
      <name val="Arial Narrow"/>
      <family val="2"/>
    </font>
    <font>
      <b/>
      <i/>
      <sz val="10"/>
      <color rgb="FF000000"/>
      <name val="Arial Narrow"/>
      <family val="2"/>
    </font>
    <font>
      <b/>
      <sz val="10"/>
      <color rgb="FF000000"/>
      <name val="Arial Narrow"/>
      <family val="2"/>
    </font>
    <font>
      <b/>
      <i/>
      <sz val="11"/>
      <color rgb="FF000000"/>
      <name val="Arial Narrow"/>
      <family val="2"/>
    </font>
    <font>
      <b/>
      <sz val="14"/>
      <color theme="0"/>
      <name val="Arial Narrow"/>
      <family val="2"/>
    </font>
    <font>
      <sz val="7.5"/>
      <color theme="1"/>
      <name val="Arial Narrow"/>
      <family val="2"/>
    </font>
    <font>
      <sz val="7.5"/>
      <color theme="1"/>
      <name val="Arial"/>
      <family val="2"/>
    </font>
    <font>
      <b/>
      <sz val="7.5"/>
      <color theme="1"/>
      <name val="Arial"/>
      <family val="2"/>
    </font>
    <font>
      <sz val="7.5"/>
      <color theme="1"/>
      <name val="Calibri"/>
      <family val="2"/>
      <scheme val="minor"/>
    </font>
    <font>
      <sz val="7"/>
      <color theme="1"/>
      <name val="Arial"/>
      <family val="2"/>
    </font>
    <font>
      <b/>
      <i/>
      <sz val="7.5"/>
      <color theme="1"/>
      <name val="Arial Narrow"/>
      <family val="2"/>
    </font>
    <font>
      <b/>
      <sz val="7.5"/>
      <color theme="1"/>
      <name val="Arial Narrow"/>
      <family val="2"/>
    </font>
    <font>
      <b/>
      <sz val="8"/>
      <name val="Arial Narrow"/>
      <family val="2"/>
    </font>
    <font>
      <b/>
      <sz val="14"/>
      <color theme="1"/>
      <name val="Arial Narrow"/>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BFBFBF"/>
        <bgColor indexed="64"/>
      </patternFill>
    </fill>
    <fill>
      <patternFill patternType="solid">
        <fgColor rgb="FFFFFFFF"/>
        <bgColor indexed="64"/>
      </patternFill>
    </fill>
    <fill>
      <patternFill patternType="solid">
        <fgColor rgb="FFD9D9D9"/>
        <bgColor indexed="64"/>
      </patternFill>
    </fill>
  </fills>
  <borders count="3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double">
        <color indexed="64"/>
      </top>
      <bottom/>
      <diagonal/>
    </border>
    <border>
      <left/>
      <right/>
      <top style="medium">
        <color indexed="64"/>
      </top>
      <bottom style="double">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13">
    <xf numFmtId="0" fontId="0" fillId="0" borderId="0" xfId="0"/>
    <xf numFmtId="0" fontId="3" fillId="0" borderId="0" xfId="0" applyFont="1" applyProtection="1">
      <protection locked="0"/>
    </xf>
    <xf numFmtId="0" fontId="4" fillId="0" borderId="0" xfId="0" applyFont="1" applyProtection="1">
      <protection locked="0"/>
    </xf>
    <xf numFmtId="0" fontId="3" fillId="2" borderId="0" xfId="0" applyFont="1" applyFill="1" applyProtection="1">
      <protection locked="0"/>
    </xf>
    <xf numFmtId="0" fontId="5" fillId="0" borderId="0" xfId="0" applyFont="1" applyAlignment="1">
      <alignment wrapText="1"/>
    </xf>
    <xf numFmtId="0" fontId="6" fillId="0" borderId="0" xfId="0" applyFont="1" applyProtection="1">
      <protection locked="0"/>
    </xf>
    <xf numFmtId="43" fontId="6" fillId="0" borderId="0" xfId="0" applyNumberFormat="1" applyFont="1" applyProtection="1">
      <protection locked="0"/>
    </xf>
    <xf numFmtId="0" fontId="6" fillId="0" borderId="1" xfId="0" applyFont="1" applyBorder="1" applyProtection="1">
      <protection locked="0"/>
    </xf>
    <xf numFmtId="0" fontId="6" fillId="0" borderId="2" xfId="0" applyFont="1" applyBorder="1" applyProtection="1">
      <protection locked="0"/>
    </xf>
    <xf numFmtId="0" fontId="3" fillId="0" borderId="2" xfId="0" applyFont="1" applyBorder="1" applyProtection="1">
      <protection locked="0"/>
    </xf>
    <xf numFmtId="43" fontId="6" fillId="0" borderId="2" xfId="0" applyNumberFormat="1" applyFont="1" applyBorder="1" applyProtection="1">
      <protection locked="0"/>
    </xf>
    <xf numFmtId="0" fontId="3" fillId="0" borderId="3" xfId="0" applyFont="1" applyBorder="1" applyProtection="1">
      <protection locked="0"/>
    </xf>
    <xf numFmtId="43" fontId="7" fillId="2" borderId="4" xfId="0" applyNumberFormat="1" applyFont="1" applyFill="1" applyBorder="1"/>
    <xf numFmtId="43" fontId="7" fillId="2" borderId="0" xfId="0" applyNumberFormat="1" applyFont="1" applyFill="1"/>
    <xf numFmtId="0" fontId="8" fillId="2" borderId="0" xfId="0" applyFont="1" applyFill="1" applyAlignment="1" applyProtection="1">
      <alignment wrapText="1"/>
      <protection locked="0"/>
    </xf>
    <xf numFmtId="0" fontId="9" fillId="0" borderId="5" xfId="0" applyFont="1" applyBorder="1" applyAlignment="1" applyProtection="1">
      <alignment horizontal="justify" wrapText="1"/>
      <protection locked="0"/>
    </xf>
    <xf numFmtId="4" fontId="6" fillId="0" borderId="4" xfId="0" applyNumberFormat="1" applyFont="1" applyBorder="1" applyProtection="1">
      <protection locked="0"/>
    </xf>
    <xf numFmtId="4" fontId="6" fillId="0" borderId="0" xfId="0" applyNumberFormat="1" applyFont="1" applyProtection="1">
      <protection locked="0"/>
    </xf>
    <xf numFmtId="0" fontId="10" fillId="0" borderId="0" xfId="0" applyFont="1" applyAlignment="1" applyProtection="1">
      <alignment wrapText="1"/>
      <protection locked="0"/>
    </xf>
    <xf numFmtId="0" fontId="3" fillId="0" borderId="5" xfId="0" applyFont="1" applyBorder="1" applyProtection="1">
      <protection locked="0"/>
    </xf>
    <xf numFmtId="0" fontId="3" fillId="0" borderId="5" xfId="0" applyFont="1" applyBorder="1" applyAlignment="1" applyProtection="1">
      <alignment wrapText="1"/>
      <protection locked="0"/>
    </xf>
    <xf numFmtId="43" fontId="6" fillId="0" borderId="4" xfId="0" applyNumberFormat="1" applyFont="1" applyBorder="1" applyProtection="1">
      <protection locked="0"/>
    </xf>
    <xf numFmtId="0" fontId="9" fillId="0" borderId="0" xfId="0" applyFont="1" applyAlignment="1" applyProtection="1">
      <alignment horizontal="justify" wrapText="1"/>
      <protection locked="0"/>
    </xf>
    <xf numFmtId="43" fontId="6" fillId="0" borderId="4" xfId="2" applyNumberFormat="1" applyFont="1" applyFill="1" applyBorder="1" applyAlignment="1" applyProtection="1">
      <alignment vertical="top" wrapText="1"/>
      <protection locked="0"/>
    </xf>
    <xf numFmtId="43" fontId="6" fillId="0" borderId="0" xfId="2" applyNumberFormat="1" applyFont="1" applyFill="1" applyBorder="1" applyAlignment="1" applyProtection="1">
      <alignment vertical="top" wrapText="1"/>
      <protection locked="0"/>
    </xf>
    <xf numFmtId="0" fontId="3" fillId="0" borderId="0" xfId="0" applyFont="1" applyAlignment="1" applyProtection="1">
      <alignment wrapText="1"/>
      <protection locked="0"/>
    </xf>
    <xf numFmtId="43" fontId="6" fillId="0" borderId="0" xfId="0" applyNumberFormat="1" applyFont="1" applyAlignment="1" applyProtection="1">
      <alignment wrapText="1"/>
      <protection locked="0"/>
    </xf>
    <xf numFmtId="43" fontId="11" fillId="2" borderId="4" xfId="0" applyNumberFormat="1" applyFont="1" applyFill="1" applyBorder="1" applyAlignment="1">
      <alignment vertical="center" wrapText="1"/>
    </xf>
    <xf numFmtId="43" fontId="11" fillId="2" borderId="0" xfId="0" applyNumberFormat="1" applyFont="1" applyFill="1" applyAlignment="1">
      <alignment vertical="center" wrapText="1"/>
    </xf>
    <xf numFmtId="0" fontId="8" fillId="2" borderId="0" xfId="0" applyFont="1" applyFill="1" applyAlignment="1" applyProtection="1">
      <alignment horizontal="left" wrapText="1"/>
      <protection locked="0"/>
    </xf>
    <xf numFmtId="43" fontId="12" fillId="0" borderId="0" xfId="0" applyNumberFormat="1" applyFont="1" applyAlignment="1" applyProtection="1">
      <alignment wrapText="1"/>
      <protection locked="0"/>
    </xf>
    <xf numFmtId="0" fontId="10" fillId="0" borderId="5" xfId="0" applyFont="1" applyBorder="1" applyAlignment="1" applyProtection="1">
      <alignment wrapText="1"/>
      <protection locked="0"/>
    </xf>
    <xf numFmtId="43" fontId="11" fillId="2" borderId="4" xfId="0" applyNumberFormat="1" applyFont="1" applyFill="1" applyBorder="1" applyAlignment="1">
      <alignment wrapText="1"/>
    </xf>
    <xf numFmtId="43" fontId="11" fillId="2" borderId="0" xfId="0" applyNumberFormat="1" applyFont="1" applyFill="1" applyAlignment="1">
      <alignment wrapText="1"/>
    </xf>
    <xf numFmtId="43" fontId="6" fillId="0" borderId="4" xfId="0" applyNumberFormat="1" applyFont="1" applyBorder="1" applyAlignment="1" applyProtection="1">
      <alignment wrapText="1"/>
      <protection locked="0"/>
    </xf>
    <xf numFmtId="0" fontId="4" fillId="0" borderId="0" xfId="0" applyFont="1" applyAlignment="1" applyProtection="1">
      <alignment wrapText="1"/>
      <protection locked="0"/>
    </xf>
    <xf numFmtId="43" fontId="7" fillId="0" borderId="4" xfId="0" applyNumberFormat="1" applyFont="1" applyBorder="1" applyAlignment="1" applyProtection="1">
      <alignment wrapText="1"/>
      <protection locked="0"/>
    </xf>
    <xf numFmtId="43" fontId="7" fillId="0" borderId="0" xfId="0" applyNumberFormat="1" applyFont="1" applyAlignment="1" applyProtection="1">
      <alignment wrapText="1"/>
      <protection locked="0"/>
    </xf>
    <xf numFmtId="0" fontId="0" fillId="0" borderId="0" xfId="0" applyProtection="1">
      <protection locked="0"/>
    </xf>
    <xf numFmtId="43" fontId="7" fillId="2" borderId="4" xfId="0" applyNumberFormat="1" applyFont="1" applyFill="1" applyBorder="1" applyAlignment="1">
      <alignment wrapText="1"/>
    </xf>
    <xf numFmtId="43" fontId="7" fillId="2" borderId="0" xfId="0" applyNumberFormat="1" applyFont="1" applyFill="1" applyAlignment="1">
      <alignment wrapText="1"/>
    </xf>
    <xf numFmtId="0" fontId="8" fillId="2" borderId="5" xfId="0" applyFont="1" applyFill="1" applyBorder="1" applyAlignment="1" applyProtection="1">
      <alignment wrapText="1"/>
      <protection locked="0"/>
    </xf>
    <xf numFmtId="0" fontId="3" fillId="0" borderId="5" xfId="0" applyFont="1" applyBorder="1" applyAlignment="1" applyProtection="1">
      <alignment horizontal="left" wrapText="1"/>
      <protection locked="0"/>
    </xf>
    <xf numFmtId="0" fontId="3" fillId="0" borderId="0" xfId="0" applyFont="1" applyAlignment="1" applyProtection="1">
      <alignment horizontal="left" wrapText="1"/>
      <protection locked="0"/>
    </xf>
    <xf numFmtId="0" fontId="3" fillId="0" borderId="5" xfId="0" applyFont="1" applyBorder="1" applyAlignment="1" applyProtection="1">
      <alignment vertical="top" wrapText="1"/>
      <protection locked="0"/>
    </xf>
    <xf numFmtId="0" fontId="3" fillId="0" borderId="5"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8" fillId="0" borderId="0" xfId="0" applyFont="1" applyAlignment="1" applyProtection="1">
      <alignment wrapText="1"/>
      <protection locked="0"/>
    </xf>
    <xf numFmtId="0" fontId="8" fillId="0" borderId="5" xfId="0" applyFont="1" applyBorder="1" applyAlignment="1" applyProtection="1">
      <alignment wrapText="1"/>
      <protection locked="0"/>
    </xf>
    <xf numFmtId="43" fontId="12" fillId="0" borderId="4" xfId="0" applyNumberFormat="1" applyFont="1" applyBorder="1" applyAlignment="1" applyProtection="1">
      <alignment wrapText="1"/>
      <protection locked="0"/>
    </xf>
    <xf numFmtId="0" fontId="8" fillId="2" borderId="0" xfId="0" applyFont="1" applyFill="1" applyProtection="1">
      <protection locked="0"/>
    </xf>
    <xf numFmtId="0" fontId="3" fillId="0" borderId="0" xfId="0" applyFont="1" applyAlignment="1" applyProtection="1">
      <alignment horizontal="justify" wrapText="1"/>
      <protection locked="0"/>
    </xf>
    <xf numFmtId="0" fontId="3" fillId="0" borderId="5" xfId="0" applyFont="1" applyBorder="1" applyAlignment="1" applyProtection="1">
      <alignment horizontal="left" vertical="top" wrapText="1"/>
      <protection locked="0"/>
    </xf>
    <xf numFmtId="0" fontId="7" fillId="0" borderId="4" xfId="0" applyFont="1" applyBorder="1" applyAlignment="1" applyProtection="1">
      <alignment wrapText="1"/>
      <protection locked="0"/>
    </xf>
    <xf numFmtId="0" fontId="7" fillId="0" borderId="0" xfId="0" applyFont="1" applyAlignment="1" applyProtection="1">
      <alignment wrapText="1"/>
      <protection locked="0"/>
    </xf>
    <xf numFmtId="0" fontId="13" fillId="0" borderId="4"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3" fillId="0" borderId="5" xfId="0" applyFont="1" applyBorder="1" applyAlignment="1" applyProtection="1">
      <alignment vertical="top"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top"/>
      <protection locked="0"/>
    </xf>
    <xf numFmtId="0" fontId="15" fillId="0" borderId="0" xfId="0" applyFont="1" applyAlignment="1" applyProtection="1">
      <alignment horizontal="center" vertical="top"/>
      <protection locked="0"/>
    </xf>
    <xf numFmtId="0" fontId="4" fillId="0" borderId="0" xfId="0" applyFont="1" applyAlignment="1">
      <alignment vertical="center"/>
    </xf>
    <xf numFmtId="43" fontId="16" fillId="0" borderId="1" xfId="0" applyNumberFormat="1" applyFont="1" applyBorder="1" applyAlignment="1">
      <alignment horizontal="right" vertical="center" wrapText="1"/>
    </xf>
    <xf numFmtId="0" fontId="16" fillId="0" borderId="1" xfId="0" applyFont="1" applyBorder="1" applyAlignment="1">
      <alignment horizontal="justify" vertical="center" wrapText="1"/>
    </xf>
    <xf numFmtId="0" fontId="17" fillId="0" borderId="2" xfId="0" applyFont="1" applyBorder="1" applyAlignment="1">
      <alignment horizontal="justify" vertical="center" wrapText="1"/>
    </xf>
    <xf numFmtId="43" fontId="17" fillId="0" borderId="1" xfId="0" applyNumberFormat="1" applyFont="1" applyBorder="1" applyAlignment="1">
      <alignment horizontal="justify" vertical="center" wrapText="1"/>
    </xf>
    <xf numFmtId="0" fontId="17" fillId="0" borderId="9" xfId="0" applyFont="1" applyBorder="1" applyAlignment="1">
      <alignment horizontal="justify" vertical="center" wrapText="1"/>
    </xf>
    <xf numFmtId="43" fontId="16" fillId="0" borderId="4" xfId="0" applyNumberFormat="1" applyFont="1" applyBorder="1" applyAlignment="1">
      <alignment horizontal="right" vertical="center" wrapText="1"/>
    </xf>
    <xf numFmtId="0" fontId="16" fillId="0" borderId="4" xfId="0" applyFont="1" applyBorder="1" applyAlignment="1">
      <alignment horizontal="justify" vertical="center" wrapText="1"/>
    </xf>
    <xf numFmtId="0" fontId="17" fillId="0" borderId="0" xfId="0" applyFont="1" applyAlignment="1">
      <alignment horizontal="justify" vertical="center" wrapText="1"/>
    </xf>
    <xf numFmtId="43" fontId="17" fillId="0" borderId="4" xfId="0" applyNumberFormat="1" applyFont="1" applyBorder="1" applyAlignment="1">
      <alignment horizontal="justify" vertical="center" wrapText="1"/>
    </xf>
    <xf numFmtId="0" fontId="17" fillId="0" borderId="10" xfId="0" applyFont="1" applyBorder="1" applyAlignment="1">
      <alignment horizontal="justify" vertical="center" wrapText="1"/>
    </xf>
    <xf numFmtId="43" fontId="17" fillId="0" borderId="4" xfId="0" applyNumberFormat="1" applyFont="1" applyBorder="1" applyAlignment="1" applyProtection="1">
      <alignment horizontal="right" vertical="center" wrapText="1"/>
      <protection locked="0"/>
    </xf>
    <xf numFmtId="0" fontId="17" fillId="0" borderId="4" xfId="0" applyFont="1" applyBorder="1" applyAlignment="1">
      <alignment horizontal="justify" vertical="center" wrapText="1"/>
    </xf>
    <xf numFmtId="0" fontId="16" fillId="0" borderId="4" xfId="0" applyFont="1" applyBorder="1" applyAlignment="1">
      <alignment horizontal="justify" vertical="top" wrapText="1"/>
    </xf>
    <xf numFmtId="0" fontId="16" fillId="0" borderId="10" xfId="0" applyFont="1" applyBorder="1" applyAlignment="1">
      <alignment horizontal="justify" vertical="center" wrapText="1"/>
    </xf>
    <xf numFmtId="43" fontId="17" fillId="0" borderId="4" xfId="0" applyNumberFormat="1" applyFont="1" applyBorder="1" applyAlignment="1">
      <alignment horizontal="right" vertical="center" wrapText="1"/>
    </xf>
    <xf numFmtId="0" fontId="16" fillId="0" borderId="0" xfId="0" applyFont="1" applyAlignment="1">
      <alignment horizontal="justify" vertical="center" wrapText="1"/>
    </xf>
    <xf numFmtId="0" fontId="18" fillId="0" borderId="4" xfId="0" applyFont="1" applyBorder="1" applyAlignment="1">
      <alignment horizontal="justify" vertical="center" wrapText="1"/>
    </xf>
    <xf numFmtId="0" fontId="17" fillId="0" borderId="10" xfId="0" applyFont="1" applyBorder="1" applyAlignment="1">
      <alignment horizontal="justify" vertical="top" wrapText="1"/>
    </xf>
    <xf numFmtId="43" fontId="16" fillId="0" borderId="11" xfId="0" applyNumberFormat="1" applyFont="1" applyBorder="1" applyAlignment="1">
      <alignment horizontal="right" vertical="center" wrapText="1"/>
    </xf>
    <xf numFmtId="0" fontId="16"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6" fillId="0" borderId="13" xfId="0" applyFont="1" applyBorder="1" applyAlignment="1">
      <alignment horizontal="justify" vertical="center" wrapText="1"/>
    </xf>
    <xf numFmtId="43" fontId="17" fillId="0" borderId="1" xfId="0" applyNumberFormat="1" applyFont="1" applyBorder="1" applyAlignment="1" applyProtection="1">
      <alignment horizontal="right" vertical="center" wrapText="1"/>
      <protection locked="0"/>
    </xf>
    <xf numFmtId="0" fontId="17" fillId="0" borderId="1" xfId="0" applyFont="1" applyBorder="1" applyAlignment="1">
      <alignment horizontal="justify" vertical="center" wrapText="1"/>
    </xf>
    <xf numFmtId="0" fontId="16" fillId="0" borderId="10" xfId="0" applyFont="1" applyBorder="1" applyAlignment="1">
      <alignment horizontal="left" vertical="center" wrapText="1"/>
    </xf>
    <xf numFmtId="0" fontId="17" fillId="0" borderId="4" xfId="0" applyFont="1" applyBorder="1" applyAlignment="1">
      <alignment horizontal="justify" vertical="top" wrapText="1"/>
    </xf>
    <xf numFmtId="0" fontId="17" fillId="0" borderId="10" xfId="0" applyFont="1" applyBorder="1" applyAlignment="1">
      <alignment horizontal="left" vertical="top" wrapText="1"/>
    </xf>
    <xf numFmtId="0" fontId="2" fillId="0" borderId="0" xfId="0" applyFont="1"/>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justify" vertical="center" wrapText="1"/>
    </xf>
    <xf numFmtId="0" fontId="16" fillId="0" borderId="9" xfId="0" applyFont="1" applyBorder="1" applyAlignment="1">
      <alignment horizontal="left" vertical="center" wrapText="1"/>
    </xf>
    <xf numFmtId="0" fontId="19" fillId="3" borderId="2" xfId="0" applyFont="1" applyFill="1" applyBorder="1" applyAlignment="1">
      <alignment horizontal="center" vertical="center" wrapText="1"/>
    </xf>
    <xf numFmtId="0" fontId="11" fillId="3" borderId="0" xfId="0" applyFont="1" applyFill="1" applyAlignment="1" applyProtection="1">
      <alignment horizontal="center" vertical="center" wrapText="1"/>
      <protection locked="0"/>
    </xf>
    <xf numFmtId="0" fontId="15" fillId="0" borderId="0" xfId="0" applyFont="1" applyAlignment="1" applyProtection="1">
      <alignment horizontal="center"/>
      <protection locked="0"/>
    </xf>
    <xf numFmtId="0" fontId="20" fillId="0" borderId="0" xfId="0" applyFont="1" applyAlignment="1" applyProtection="1">
      <alignment horizontal="left"/>
      <protection locked="0"/>
    </xf>
    <xf numFmtId="4" fontId="3" fillId="0" borderId="0" xfId="0" applyNumberFormat="1" applyFont="1" applyAlignment="1" applyProtection="1">
      <alignment horizontal="left"/>
      <protection locked="0"/>
    </xf>
    <xf numFmtId="0" fontId="3" fillId="0" borderId="0" xfId="0" applyFont="1" applyAlignment="1" applyProtection="1">
      <alignment horizontal="left"/>
      <protection locked="0"/>
    </xf>
    <xf numFmtId="4" fontId="4" fillId="0" borderId="0" xfId="0" applyNumberFormat="1" applyFont="1" applyProtection="1">
      <protection locked="0"/>
    </xf>
    <xf numFmtId="0" fontId="21" fillId="0" borderId="0" xfId="0" applyFont="1" applyAlignment="1" applyProtection="1">
      <alignment horizontal="left"/>
      <protection locked="0"/>
    </xf>
    <xf numFmtId="4" fontId="22" fillId="0" borderId="0" xfId="0" applyNumberFormat="1" applyFont="1" applyAlignment="1" applyProtection="1">
      <alignment horizontal="left"/>
      <protection locked="0"/>
    </xf>
    <xf numFmtId="0" fontId="22" fillId="0" borderId="0" xfId="0" applyFont="1" applyAlignment="1" applyProtection="1">
      <alignment horizontal="left"/>
      <protection locked="0"/>
    </xf>
    <xf numFmtId="4" fontId="9" fillId="0" borderId="0" xfId="0" applyNumberFormat="1" applyFont="1" applyAlignment="1" applyProtection="1">
      <alignment horizontal="left" vertical="top"/>
      <protection locked="0"/>
    </xf>
    <xf numFmtId="0" fontId="9" fillId="0" borderId="0" xfId="0" applyFont="1" applyAlignment="1" applyProtection="1">
      <alignment horizontal="left" vertical="top"/>
      <protection locked="0"/>
    </xf>
    <xf numFmtId="0" fontId="23" fillId="0" borderId="0" xfId="0" applyFont="1" applyAlignment="1">
      <alignment horizontal="left"/>
    </xf>
    <xf numFmtId="4" fontId="9" fillId="0" borderId="1" xfId="0" applyNumberFormat="1"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43" fontId="8" fillId="2" borderId="4" xfId="1" applyFont="1" applyFill="1" applyBorder="1" applyAlignment="1" applyProtection="1">
      <alignment horizontal="right" vertical="top"/>
    </xf>
    <xf numFmtId="43" fontId="8" fillId="2" borderId="0" xfId="1" applyFont="1" applyFill="1" applyBorder="1" applyAlignment="1" applyProtection="1">
      <alignment horizontal="right" vertical="top"/>
    </xf>
    <xf numFmtId="0" fontId="24" fillId="2" borderId="0" xfId="0" applyFont="1" applyFill="1" applyAlignment="1" applyProtection="1">
      <alignment horizontal="left" vertical="top"/>
      <protection locked="0"/>
    </xf>
    <xf numFmtId="0" fontId="24" fillId="2" borderId="5" xfId="0" applyFont="1" applyFill="1" applyBorder="1" applyAlignment="1" applyProtection="1">
      <alignment horizontal="left" vertical="top"/>
      <protection locked="0"/>
    </xf>
    <xf numFmtId="43" fontId="3" fillId="0" borderId="4" xfId="1" applyFont="1" applyBorder="1" applyAlignment="1" applyProtection="1">
      <alignment horizontal="right" vertical="top"/>
      <protection locked="0"/>
    </xf>
    <xf numFmtId="43" fontId="3" fillId="0" borderId="0" xfId="1" applyFont="1" applyBorder="1" applyAlignment="1" applyProtection="1">
      <alignment horizontal="right" vertical="top"/>
      <protection locked="0"/>
    </xf>
    <xf numFmtId="0" fontId="9" fillId="0" borderId="5"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43" fontId="4" fillId="2" borderId="4" xfId="1" applyFont="1" applyFill="1" applyBorder="1" applyAlignment="1" applyProtection="1">
      <alignment horizontal="right" vertical="top"/>
    </xf>
    <xf numFmtId="43" fontId="4" fillId="2" borderId="0" xfId="1" applyFont="1" applyFill="1" applyBorder="1" applyAlignment="1" applyProtection="1">
      <alignment horizontal="right" vertical="top"/>
    </xf>
    <xf numFmtId="0" fontId="4" fillId="0" borderId="0" xfId="0" applyFont="1" applyAlignment="1" applyProtection="1">
      <alignment horizontal="left" vertical="top"/>
      <protection locked="0"/>
    </xf>
    <xf numFmtId="0" fontId="4" fillId="0" borderId="5"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8" fillId="2" borderId="0" xfId="0" applyFont="1" applyFill="1" applyAlignment="1" applyProtection="1">
      <alignment horizontal="left" vertical="top"/>
      <protection locked="0"/>
    </xf>
    <xf numFmtId="0" fontId="8" fillId="2" borderId="5" xfId="0" applyFont="1" applyFill="1" applyBorder="1" applyAlignment="1" applyProtection="1">
      <alignment horizontal="left" vertical="top"/>
      <protection locked="0"/>
    </xf>
    <xf numFmtId="0" fontId="24" fillId="2" borderId="0" xfId="0" applyFont="1" applyFill="1" applyAlignment="1" applyProtection="1">
      <alignment horizontal="left" vertical="center" wrapText="1"/>
      <protection locked="0"/>
    </xf>
    <xf numFmtId="0" fontId="24" fillId="2" borderId="5" xfId="0" applyFont="1" applyFill="1" applyBorder="1" applyAlignment="1" applyProtection="1">
      <alignment horizontal="left" vertical="center" wrapText="1"/>
      <protection locked="0"/>
    </xf>
    <xf numFmtId="4" fontId="3" fillId="0" borderId="14" xfId="0" applyNumberFormat="1" applyFont="1" applyBorder="1" applyAlignment="1" applyProtection="1">
      <alignment horizontal="left" vertical="top"/>
      <protection locked="0"/>
    </xf>
    <xf numFmtId="0" fontId="24" fillId="0" borderId="7"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4" fontId="25" fillId="0" borderId="2" xfId="0" applyNumberFormat="1" applyFont="1" applyBorder="1" applyAlignment="1" applyProtection="1">
      <alignment vertical="top"/>
      <protection locked="0"/>
    </xf>
    <xf numFmtId="0" fontId="4" fillId="0" borderId="0" xfId="0" applyFont="1" applyAlignment="1" applyProtection="1">
      <alignment horizontal="right" vertical="top"/>
      <protection locked="0"/>
    </xf>
    <xf numFmtId="0" fontId="25" fillId="0" borderId="2" xfId="0" applyFont="1" applyBorder="1" applyAlignment="1" applyProtection="1">
      <alignment horizontal="center" vertical="top"/>
      <protection locked="0"/>
    </xf>
    <xf numFmtId="0" fontId="23" fillId="0" borderId="0" xfId="0" applyFont="1" applyAlignment="1" applyProtection="1">
      <alignment horizontal="center"/>
      <protection locked="0"/>
    </xf>
    <xf numFmtId="43" fontId="0" fillId="0" borderId="0" xfId="0" applyNumberFormat="1"/>
    <xf numFmtId="2" fontId="0" fillId="0" borderId="0" xfId="0" applyNumberFormat="1"/>
    <xf numFmtId="0" fontId="26" fillId="0" borderId="0" xfId="0" applyFont="1" applyAlignment="1">
      <alignment horizontal="left" vertical="center"/>
    </xf>
    <xf numFmtId="43" fontId="27" fillId="0" borderId="1" xfId="1" applyFont="1" applyBorder="1" applyAlignment="1">
      <alignment horizontal="center" vertical="center"/>
    </xf>
    <xf numFmtId="43" fontId="27" fillId="0" borderId="1" xfId="1" applyFont="1" applyBorder="1" applyAlignment="1">
      <alignment horizontal="center" vertical="center" wrapText="1"/>
    </xf>
    <xf numFmtId="0" fontId="28" fillId="0" borderId="9" xfId="0" applyFont="1" applyBorder="1" applyAlignment="1">
      <alignment horizontal="left"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8" fillId="0" borderId="9" xfId="0" applyFont="1" applyBorder="1" applyAlignment="1">
      <alignment horizontal="left" vertical="center"/>
    </xf>
    <xf numFmtId="43" fontId="27" fillId="0" borderId="16" xfId="1" applyFont="1" applyBorder="1" applyAlignment="1">
      <alignment horizontal="center" vertical="center"/>
    </xf>
    <xf numFmtId="43" fontId="29" fillId="0" borderId="16" xfId="1" applyFont="1" applyBorder="1" applyAlignment="1" applyProtection="1">
      <alignment horizontal="center" vertical="center"/>
      <protection locked="0"/>
    </xf>
    <xf numFmtId="0" fontId="27" fillId="2" borderId="16" xfId="0" applyFont="1" applyFill="1" applyBorder="1" applyAlignment="1">
      <alignment horizontal="center" vertical="center" wrapText="1"/>
    </xf>
    <xf numFmtId="0" fontId="30" fillId="0" borderId="17" xfId="0" applyFont="1" applyBorder="1" applyAlignment="1">
      <alignment horizontal="justify" vertical="center"/>
    </xf>
    <xf numFmtId="0" fontId="29" fillId="2" borderId="16" xfId="0" applyFont="1" applyFill="1" applyBorder="1" applyAlignment="1">
      <alignment horizontal="center" vertical="center" wrapText="1"/>
    </xf>
    <xf numFmtId="0" fontId="28" fillId="0" borderId="17" xfId="0" applyFont="1" applyBorder="1" applyAlignment="1">
      <alignment horizontal="justify" vertical="center"/>
    </xf>
    <xf numFmtId="0" fontId="29" fillId="0" borderId="16" xfId="0" applyFont="1" applyBorder="1" applyAlignment="1">
      <alignment horizontal="center" vertical="center"/>
    </xf>
    <xf numFmtId="0" fontId="29" fillId="0" borderId="16" xfId="0" applyFont="1" applyBorder="1" applyAlignment="1">
      <alignment horizontal="center" vertical="center" wrapText="1"/>
    </xf>
    <xf numFmtId="0" fontId="27" fillId="2" borderId="16" xfId="0" applyFont="1" applyFill="1" applyBorder="1" applyAlignment="1">
      <alignment horizontal="center" vertical="center"/>
    </xf>
    <xf numFmtId="43" fontId="29" fillId="0" borderId="16" xfId="1" applyFont="1" applyBorder="1" applyAlignment="1" applyProtection="1">
      <alignment horizontal="center" vertical="center" wrapText="1"/>
      <protection locked="0"/>
    </xf>
    <xf numFmtId="0" fontId="29" fillId="2" borderId="16" xfId="0" applyFont="1" applyFill="1" applyBorder="1" applyAlignment="1">
      <alignment horizontal="center" vertical="center"/>
    </xf>
    <xf numFmtId="43" fontId="27" fillId="0" borderId="16" xfId="1" applyFont="1" applyBorder="1" applyAlignment="1">
      <alignment horizontal="center" vertical="center" wrapText="1"/>
    </xf>
    <xf numFmtId="0" fontId="27" fillId="0" borderId="16" xfId="0" applyFont="1" applyBorder="1" applyAlignment="1">
      <alignment horizontal="justify" vertical="center"/>
    </xf>
    <xf numFmtId="0" fontId="27" fillId="0" borderId="16" xfId="0" applyFont="1" applyBorder="1" applyAlignment="1">
      <alignment horizontal="justify" vertical="center" wrapText="1"/>
    </xf>
    <xf numFmtId="0" fontId="28" fillId="0" borderId="17" xfId="0" applyFont="1" applyBorder="1" applyAlignment="1">
      <alignment horizontal="left" vertical="center" wrapText="1"/>
    </xf>
    <xf numFmtId="0" fontId="27" fillId="0" borderId="16" xfId="0" applyFont="1" applyBorder="1" applyAlignment="1">
      <alignment horizontal="center" vertical="center"/>
    </xf>
    <xf numFmtId="0" fontId="27" fillId="0" borderId="16" xfId="0" applyFont="1" applyBorder="1" applyAlignment="1">
      <alignment horizontal="center" vertical="center" wrapText="1"/>
    </xf>
    <xf numFmtId="0" fontId="27" fillId="0" borderId="17" xfId="0" applyFont="1" applyBorder="1" applyAlignment="1">
      <alignment horizontal="justify" vertical="center"/>
    </xf>
    <xf numFmtId="0" fontId="31"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0" xfId="0" applyFont="1" applyFill="1" applyAlignment="1">
      <alignment horizontal="center" vertical="center"/>
    </xf>
    <xf numFmtId="0" fontId="31" fillId="4" borderId="5"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8" xfId="0" applyFont="1" applyFill="1" applyBorder="1" applyAlignment="1">
      <alignment horizontal="center" vertical="center"/>
    </xf>
    <xf numFmtId="0" fontId="32" fillId="0" borderId="0" xfId="0" applyFont="1" applyProtection="1">
      <protection locked="0"/>
    </xf>
    <xf numFmtId="4" fontId="32" fillId="0" borderId="0" xfId="0" applyNumberFormat="1" applyFont="1" applyAlignment="1" applyProtection="1">
      <alignment horizontal="right" vertical="top"/>
      <protection locked="0"/>
    </xf>
    <xf numFmtId="0" fontId="32" fillId="0" borderId="0" xfId="0" applyFont="1" applyAlignment="1" applyProtection="1">
      <alignment horizontal="justify" vertical="top"/>
      <protection locked="0"/>
    </xf>
    <xf numFmtId="4" fontId="32" fillId="0" borderId="1" xfId="0" applyNumberFormat="1" applyFont="1" applyBorder="1" applyAlignment="1" applyProtection="1">
      <alignment horizontal="right" vertical="top"/>
      <protection locked="0"/>
    </xf>
    <xf numFmtId="4" fontId="32" fillId="0" borderId="2" xfId="0" applyNumberFormat="1" applyFont="1" applyBorder="1" applyAlignment="1" applyProtection="1">
      <alignment horizontal="right" vertical="top"/>
      <protection locked="0"/>
    </xf>
    <xf numFmtId="0" fontId="32" fillId="0" borderId="3" xfId="0" applyFont="1" applyBorder="1" applyAlignment="1" applyProtection="1">
      <alignment horizontal="justify" vertical="top"/>
      <protection locked="0"/>
    </xf>
    <xf numFmtId="4" fontId="32" fillId="0" borderId="4" xfId="0" applyNumberFormat="1" applyFont="1" applyBorder="1" applyAlignment="1" applyProtection="1">
      <alignment horizontal="right" vertical="top"/>
      <protection locked="0"/>
    </xf>
    <xf numFmtId="0" fontId="32" fillId="0" borderId="5" xfId="0" applyFont="1" applyBorder="1" applyAlignment="1" applyProtection="1">
      <alignment horizontal="justify" vertical="top"/>
      <protection locked="0"/>
    </xf>
    <xf numFmtId="4" fontId="11" fillId="0" borderId="4" xfId="0" applyNumberFormat="1" applyFont="1" applyBorder="1" applyAlignment="1">
      <alignment horizontal="right" vertical="top"/>
    </xf>
    <xf numFmtId="4" fontId="11" fillId="0" borderId="0" xfId="0" applyNumberFormat="1" applyFont="1" applyAlignment="1">
      <alignment horizontal="right" vertical="top"/>
    </xf>
    <xf numFmtId="0" fontId="8" fillId="0" borderId="5" xfId="0" applyFont="1" applyBorder="1" applyAlignment="1" applyProtection="1">
      <alignment horizontal="justify" vertical="top"/>
      <protection locked="0"/>
    </xf>
    <xf numFmtId="4" fontId="11" fillId="0" borderId="4" xfId="0" applyNumberFormat="1" applyFont="1" applyBorder="1" applyAlignment="1" applyProtection="1">
      <alignment horizontal="right" vertical="top"/>
      <protection locked="0"/>
    </xf>
    <xf numFmtId="4" fontId="11" fillId="0" borderId="0" xfId="0" applyNumberFormat="1" applyFont="1" applyAlignment="1" applyProtection="1">
      <alignment horizontal="right" vertical="top"/>
      <protection locked="0"/>
    </xf>
    <xf numFmtId="4" fontId="6" fillId="0" borderId="4" xfId="0" applyNumberFormat="1" applyFont="1" applyBorder="1" applyAlignment="1" applyProtection="1">
      <alignment horizontal="right"/>
      <protection locked="0"/>
    </xf>
    <xf numFmtId="4" fontId="6" fillId="0" borderId="0" xfId="0" applyNumberFormat="1" applyFont="1" applyAlignment="1" applyProtection="1">
      <alignment horizontal="right"/>
      <protection locked="0"/>
    </xf>
    <xf numFmtId="4" fontId="7" fillId="0" borderId="4" xfId="0" applyNumberFormat="1" applyFont="1" applyBorder="1" applyAlignment="1">
      <alignment horizontal="right" vertical="top"/>
    </xf>
    <xf numFmtId="4" fontId="7" fillId="0" borderId="0" xfId="0" applyNumberFormat="1" applyFont="1" applyAlignment="1">
      <alignment horizontal="right" vertical="top"/>
    </xf>
    <xf numFmtId="0" fontId="4" fillId="0" borderId="5" xfId="0" applyFont="1" applyBorder="1" applyAlignment="1" applyProtection="1">
      <alignment horizontal="justify" vertical="top"/>
      <protection locked="0"/>
    </xf>
    <xf numFmtId="0" fontId="6" fillId="0" borderId="5" xfId="0" applyFont="1" applyBorder="1" applyAlignment="1" applyProtection="1">
      <alignment horizontal="justify" vertical="top"/>
      <protection locked="0"/>
    </xf>
    <xf numFmtId="0" fontId="10" fillId="0" borderId="5" xfId="0" applyFont="1" applyBorder="1" applyAlignment="1" applyProtection="1">
      <alignment horizontal="justify" vertical="top"/>
      <protection locked="0"/>
    </xf>
    <xf numFmtId="0" fontId="33" fillId="0" borderId="0" xfId="0" applyFont="1" applyAlignment="1" applyProtection="1">
      <alignment horizontal="left"/>
      <protection locked="0"/>
    </xf>
    <xf numFmtId="0" fontId="14" fillId="5" borderId="19" xfId="0" applyFont="1" applyFill="1" applyBorder="1" applyAlignment="1" applyProtection="1">
      <alignment horizontal="center" vertical="center"/>
      <protection locked="0"/>
    </xf>
    <xf numFmtId="0" fontId="14" fillId="5" borderId="7" xfId="0" applyFont="1" applyFill="1" applyBorder="1" applyAlignment="1" applyProtection="1">
      <alignment horizontal="center" vertical="center"/>
      <protection locked="0"/>
    </xf>
    <xf numFmtId="0" fontId="24" fillId="5" borderId="20" xfId="0" applyFont="1" applyFill="1" applyBorder="1" applyAlignment="1" applyProtection="1">
      <alignment horizontal="justify" vertical="center"/>
      <protection locked="0"/>
    </xf>
    <xf numFmtId="0" fontId="4" fillId="0" borderId="0" xfId="0" applyFont="1" applyAlignment="1">
      <alignment horizontal="center" vertical="top"/>
    </xf>
    <xf numFmtId="0" fontId="17" fillId="0" borderId="0" xfId="0" applyFont="1" applyProtection="1">
      <protection locked="0"/>
    </xf>
    <xf numFmtId="0" fontId="33" fillId="0" borderId="0" xfId="0" applyFont="1" applyAlignment="1">
      <alignment horizontal="left"/>
    </xf>
    <xf numFmtId="4" fontId="18" fillId="0" borderId="0" xfId="0" applyNumberFormat="1" applyFont="1" applyAlignment="1">
      <alignment vertical="top" wrapText="1"/>
    </xf>
    <xf numFmtId="0" fontId="18" fillId="0" borderId="0" xfId="0" applyFont="1" applyAlignment="1" applyProtection="1">
      <alignment vertical="top" wrapText="1"/>
      <protection locked="0"/>
    </xf>
    <xf numFmtId="0" fontId="18" fillId="0" borderId="0" xfId="0" applyFont="1" applyAlignment="1" applyProtection="1">
      <alignment vertical="top"/>
      <protection locked="0"/>
    </xf>
    <xf numFmtId="0" fontId="34" fillId="0" borderId="0" xfId="0" applyFont="1" applyAlignment="1">
      <alignment horizontal="left"/>
    </xf>
    <xf numFmtId="4" fontId="17" fillId="0" borderId="0" xfId="0" applyNumberFormat="1" applyFont="1" applyProtection="1">
      <protection locked="0"/>
    </xf>
    <xf numFmtId="4" fontId="18" fillId="0" borderId="1" xfId="0" applyNumberFormat="1" applyFont="1" applyBorder="1" applyAlignment="1">
      <alignment vertical="top" wrapText="1"/>
    </xf>
    <xf numFmtId="4" fontId="18" fillId="0" borderId="2" xfId="0" applyNumberFormat="1" applyFont="1" applyBorder="1" applyAlignment="1">
      <alignment vertical="top" wrapText="1"/>
    </xf>
    <xf numFmtId="0" fontId="18" fillId="0" borderId="2" xfId="0" applyFont="1" applyBorder="1" applyAlignment="1" applyProtection="1">
      <alignment vertical="top" wrapText="1"/>
      <protection locked="0"/>
    </xf>
    <xf numFmtId="0" fontId="18" fillId="0" borderId="3" xfId="0" applyFont="1" applyBorder="1" applyAlignment="1" applyProtection="1">
      <alignment vertical="top"/>
      <protection locked="0"/>
    </xf>
    <xf numFmtId="4" fontId="17" fillId="0" borderId="4" xfId="0" applyNumberFormat="1" applyFont="1" applyBorder="1" applyProtection="1">
      <protection locked="0"/>
    </xf>
    <xf numFmtId="0" fontId="18" fillId="0" borderId="5" xfId="0" applyFont="1" applyBorder="1" applyAlignment="1" applyProtection="1">
      <alignment vertical="top"/>
      <protection locked="0"/>
    </xf>
    <xf numFmtId="4" fontId="17" fillId="0" borderId="4" xfId="0" applyNumberFormat="1" applyFont="1" applyBorder="1" applyAlignment="1" applyProtection="1">
      <alignment vertical="top"/>
      <protection locked="0"/>
    </xf>
    <xf numFmtId="4" fontId="17" fillId="0" borderId="0" xfId="0" applyNumberFormat="1" applyFont="1" applyAlignment="1" applyProtection="1">
      <alignment vertical="top"/>
      <protection locked="0"/>
    </xf>
    <xf numFmtId="0" fontId="35" fillId="0" borderId="0" xfId="0" applyFont="1" applyAlignment="1" applyProtection="1">
      <alignment vertical="top"/>
      <protection locked="0"/>
    </xf>
    <xf numFmtId="0" fontId="35" fillId="0" borderId="5" xfId="0" applyFont="1" applyBorder="1" applyAlignment="1" applyProtection="1">
      <alignment vertical="top"/>
      <protection locked="0"/>
    </xf>
    <xf numFmtId="4" fontId="18" fillId="0" borderId="4" xfId="0" applyNumberFormat="1" applyFont="1" applyBorder="1" applyAlignment="1">
      <alignment vertical="top" wrapText="1"/>
    </xf>
    <xf numFmtId="0" fontId="17" fillId="0" borderId="0" xfId="0" applyFont="1" applyAlignment="1" applyProtection="1">
      <alignment vertical="top"/>
      <protection locked="0"/>
    </xf>
    <xf numFmtId="0" fontId="17" fillId="0" borderId="5" xfId="0" applyFont="1" applyBorder="1" applyAlignment="1" applyProtection="1">
      <alignment vertical="top"/>
      <protection locked="0"/>
    </xf>
    <xf numFmtId="4" fontId="18" fillId="0" borderId="4" xfId="0" applyNumberFormat="1" applyFont="1" applyBorder="1" applyAlignment="1">
      <alignment vertical="top"/>
    </xf>
    <xf numFmtId="4" fontId="18" fillId="0" borderId="0" xfId="0" applyNumberFormat="1" applyFont="1" applyAlignment="1">
      <alignment vertical="top"/>
    </xf>
    <xf numFmtId="0" fontId="17" fillId="0" borderId="0" xfId="0" applyFont="1" applyAlignment="1" applyProtection="1">
      <alignment horizontal="left" vertical="top" indent="2"/>
      <protection locked="0"/>
    </xf>
    <xf numFmtId="0" fontId="17" fillId="0" borderId="5" xfId="0" applyFont="1" applyBorder="1" applyAlignment="1" applyProtection="1">
      <alignment horizontal="justify" vertical="top"/>
      <protection locked="0"/>
    </xf>
    <xf numFmtId="4" fontId="16" fillId="0" borderId="0" xfId="0" applyNumberFormat="1" applyFont="1" applyAlignment="1">
      <alignment vertical="top"/>
    </xf>
    <xf numFmtId="0" fontId="16" fillId="0" borderId="0" xfId="0" applyFont="1" applyAlignment="1" applyProtection="1">
      <alignment vertical="top"/>
      <protection locked="0"/>
    </xf>
    <xf numFmtId="4" fontId="16" fillId="0" borderId="4" xfId="0" applyNumberFormat="1" applyFont="1" applyBorder="1" applyAlignment="1" applyProtection="1">
      <alignment vertical="top"/>
      <protection locked="0"/>
    </xf>
    <xf numFmtId="4" fontId="16" fillId="0" borderId="0" xfId="0" applyNumberFormat="1" applyFont="1" applyAlignment="1" applyProtection="1">
      <alignment vertical="top"/>
      <protection locked="0"/>
    </xf>
    <xf numFmtId="0" fontId="16" fillId="0" borderId="5" xfId="0" applyFont="1" applyBorder="1" applyAlignment="1" applyProtection="1">
      <alignment vertical="top"/>
      <protection locked="0"/>
    </xf>
    <xf numFmtId="4" fontId="16" fillId="0" borderId="4" xfId="0" applyNumberFormat="1" applyFont="1" applyBorder="1" applyAlignment="1">
      <alignment vertical="top"/>
    </xf>
    <xf numFmtId="4" fontId="17" fillId="0" borderId="4" xfId="0" applyNumberFormat="1" applyFont="1" applyBorder="1" applyAlignment="1">
      <alignment vertical="top"/>
    </xf>
    <xf numFmtId="4" fontId="17" fillId="0" borderId="0" xfId="0" applyNumberFormat="1" applyFont="1" applyAlignment="1">
      <alignment vertical="top"/>
    </xf>
    <xf numFmtId="0" fontId="17" fillId="0" borderId="0" xfId="0" applyFont="1" applyAlignment="1" applyProtection="1">
      <alignment horizontal="left" vertical="top" wrapText="1" indent="2"/>
      <protection locked="0"/>
    </xf>
    <xf numFmtId="0" fontId="36" fillId="0" borderId="0" xfId="0" applyFont="1" applyProtection="1">
      <protection locked="0"/>
    </xf>
    <xf numFmtId="0" fontId="36" fillId="0" borderId="5" xfId="0" applyFont="1" applyBorder="1" applyAlignment="1" applyProtection="1">
      <alignment horizontal="justify" vertical="top"/>
      <protection locked="0"/>
    </xf>
    <xf numFmtId="0" fontId="17" fillId="0" borderId="4" xfId="0" applyFont="1" applyBorder="1" applyProtection="1">
      <protection locked="0"/>
    </xf>
    <xf numFmtId="0" fontId="16" fillId="0" borderId="0" xfId="0" applyFont="1" applyAlignment="1" applyProtection="1">
      <alignment horizontal="justify" vertical="top"/>
      <protection locked="0"/>
    </xf>
    <xf numFmtId="0" fontId="16" fillId="0" borderId="5" xfId="0" applyFont="1" applyBorder="1" applyAlignment="1" applyProtection="1">
      <alignment horizontal="justify" vertical="top"/>
      <protection locked="0"/>
    </xf>
    <xf numFmtId="0" fontId="37" fillId="0" borderId="19"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4" fillId="0" borderId="0" xfId="0" applyFont="1" applyAlignment="1" applyProtection="1">
      <alignment vertical="top"/>
      <protection locked="0"/>
    </xf>
    <xf numFmtId="0" fontId="4" fillId="0" borderId="2" xfId="0" applyFont="1" applyBorder="1" applyAlignment="1" applyProtection="1">
      <alignment horizontal="center" vertical="top"/>
      <protection locked="0"/>
    </xf>
    <xf numFmtId="0" fontId="3" fillId="0" borderId="0" xfId="0" applyFont="1" applyAlignment="1" applyProtection="1">
      <alignment vertical="center"/>
      <protection locked="0"/>
    </xf>
    <xf numFmtId="4" fontId="13" fillId="0" borderId="0" xfId="0" applyNumberFormat="1" applyFont="1" applyAlignment="1" applyProtection="1">
      <alignment horizontal="right" vertical="center"/>
      <protection locked="0"/>
    </xf>
    <xf numFmtId="0" fontId="9" fillId="0" borderId="0" xfId="0" applyFont="1" applyAlignment="1" applyProtection="1">
      <alignment horizontal="justify" vertical="center"/>
      <protection locked="0"/>
    </xf>
    <xf numFmtId="0" fontId="17" fillId="0" borderId="0" xfId="0" applyFont="1" applyAlignment="1" applyProtection="1">
      <alignment vertical="center"/>
      <protection locked="0"/>
    </xf>
    <xf numFmtId="4" fontId="13" fillId="0" borderId="21" xfId="0" applyNumberFormat="1" applyFont="1" applyBorder="1" applyAlignment="1" applyProtection="1">
      <alignment horizontal="right" vertical="center"/>
      <protection locked="0"/>
    </xf>
    <xf numFmtId="4" fontId="13" fillId="0" borderId="22" xfId="0" applyNumberFormat="1" applyFont="1" applyBorder="1" applyAlignment="1" applyProtection="1">
      <alignment horizontal="right" vertical="center"/>
      <protection locked="0"/>
    </xf>
    <xf numFmtId="0" fontId="9" fillId="0" borderId="23" xfId="0" applyFont="1" applyBorder="1" applyAlignment="1" applyProtection="1">
      <alignment horizontal="justify" vertical="center"/>
      <protection locked="0"/>
    </xf>
    <xf numFmtId="0" fontId="9" fillId="0" borderId="3" xfId="0" applyFont="1" applyBorder="1" applyAlignment="1" applyProtection="1">
      <alignment horizontal="justify" vertical="center"/>
      <protection locked="0"/>
    </xf>
    <xf numFmtId="4" fontId="13" fillId="0" borderId="24" xfId="0" applyNumberFormat="1" applyFont="1" applyBorder="1" applyAlignment="1">
      <alignment horizontal="right" vertical="center"/>
    </xf>
    <xf numFmtId="4" fontId="13" fillId="0" borderId="25" xfId="0" applyNumberFormat="1" applyFont="1" applyBorder="1" applyAlignment="1">
      <alignment horizontal="right" vertical="center"/>
    </xf>
    <xf numFmtId="4" fontId="13" fillId="0" borderId="25" xfId="0" applyNumberFormat="1" applyFont="1" applyBorder="1" applyAlignment="1" applyProtection="1">
      <alignment horizontal="right" vertical="center"/>
      <protection locked="0"/>
    </xf>
    <xf numFmtId="0" fontId="13" fillId="0" borderId="26" xfId="0" applyFont="1" applyBorder="1" applyAlignment="1" applyProtection="1">
      <alignment horizontal="left" vertical="center" wrapText="1" indent="2"/>
      <protection locked="0"/>
    </xf>
    <xf numFmtId="0" fontId="9" fillId="0" borderId="5" xfId="0" applyFont="1" applyBorder="1" applyAlignment="1" applyProtection="1">
      <alignment horizontal="justify" vertical="center"/>
      <protection locked="0"/>
    </xf>
    <xf numFmtId="4" fontId="38" fillId="0" borderId="24" xfId="0" applyNumberFormat="1" applyFont="1" applyBorder="1" applyAlignment="1">
      <alignment horizontal="right" vertical="center"/>
    </xf>
    <xf numFmtId="4" fontId="38" fillId="0" borderId="25" xfId="0" applyNumberFormat="1" applyFont="1" applyBorder="1" applyAlignment="1">
      <alignment horizontal="right" vertical="center"/>
    </xf>
    <xf numFmtId="4" fontId="39" fillId="0" borderId="25" xfId="0" applyNumberFormat="1" applyFont="1" applyBorder="1" applyAlignment="1">
      <alignment horizontal="right" vertical="center"/>
    </xf>
    <xf numFmtId="0" fontId="40" fillId="0" borderId="26" xfId="0" applyFont="1" applyBorder="1" applyAlignment="1" applyProtection="1">
      <alignment horizontal="justify" vertical="center"/>
      <protection locked="0"/>
    </xf>
    <xf numFmtId="0" fontId="24" fillId="0" borderId="5" xfId="0" applyFont="1" applyBorder="1" applyAlignment="1" applyProtection="1">
      <alignment horizontal="justify" vertical="center"/>
      <protection locked="0"/>
    </xf>
    <xf numFmtId="4" fontId="13" fillId="0" borderId="24" xfId="0" applyNumberFormat="1" applyFont="1" applyBorder="1" applyAlignment="1" applyProtection="1">
      <alignment horizontal="right" vertical="center"/>
      <protection locked="0"/>
    </xf>
    <xf numFmtId="4" fontId="39" fillId="0" borderId="24" xfId="0" applyNumberFormat="1" applyFont="1" applyBorder="1" applyAlignment="1">
      <alignment horizontal="right" vertical="center"/>
    </xf>
    <xf numFmtId="0" fontId="24" fillId="0" borderId="26" xfId="0" applyFont="1" applyBorder="1" applyAlignment="1" applyProtection="1">
      <alignment vertical="center"/>
      <protection locked="0"/>
    </xf>
    <xf numFmtId="0" fontId="24" fillId="0" borderId="5" xfId="0" applyFont="1" applyBorder="1" applyAlignment="1" applyProtection="1">
      <alignment vertical="center"/>
      <protection locked="0"/>
    </xf>
    <xf numFmtId="4" fontId="9" fillId="0" borderId="24" xfId="0" applyNumberFormat="1" applyFont="1" applyBorder="1" applyAlignment="1" applyProtection="1">
      <alignment horizontal="justify" vertical="center"/>
      <protection locked="0"/>
    </xf>
    <xf numFmtId="4" fontId="9" fillId="0" borderId="25" xfId="0" applyNumberFormat="1" applyFont="1" applyBorder="1" applyAlignment="1" applyProtection="1">
      <alignment horizontal="justify" vertical="center"/>
      <protection locked="0"/>
    </xf>
    <xf numFmtId="0" fontId="24" fillId="0" borderId="27" xfId="0" applyFont="1" applyBorder="1" applyAlignment="1" applyProtection="1">
      <alignment vertical="center"/>
      <protection locked="0"/>
    </xf>
    <xf numFmtId="0" fontId="24" fillId="0" borderId="18" xfId="0" applyFont="1" applyBorder="1" applyAlignment="1" applyProtection="1">
      <alignment vertical="center"/>
      <protection locked="0"/>
    </xf>
    <xf numFmtId="0" fontId="3" fillId="0" borderId="0" xfId="0" applyFont="1" applyAlignment="1" applyProtection="1">
      <alignment vertical="center" wrapText="1"/>
      <protection locked="0"/>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25" fillId="0" borderId="2" xfId="0" applyFont="1" applyBorder="1" applyAlignment="1" applyProtection="1">
      <alignment vertical="center"/>
      <protection locked="0"/>
    </xf>
    <xf numFmtId="0" fontId="25" fillId="0" borderId="2" xfId="0" applyFont="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4" fillId="0" borderId="0" xfId="0" applyFont="1" applyAlignment="1">
      <alignment horizontal="center" vertical="center"/>
    </xf>
    <xf numFmtId="0" fontId="41"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7" fillId="0" borderId="0" xfId="0" applyFont="1" applyAlignment="1" applyProtection="1">
      <alignment horizontal="justify" vertical="top" wrapText="1"/>
      <protection locked="0"/>
    </xf>
    <xf numFmtId="4" fontId="7" fillId="0" borderId="0" xfId="0" applyNumberFormat="1" applyFont="1" applyAlignment="1" applyProtection="1">
      <alignment horizontal="justify" vertical="top" wrapText="1"/>
      <protection locked="0"/>
    </xf>
    <xf numFmtId="0" fontId="7" fillId="0" borderId="1" xfId="0" applyFont="1" applyBorder="1" applyAlignment="1" applyProtection="1">
      <alignment horizontal="justify" vertical="top" wrapText="1"/>
      <protection locked="0"/>
    </xf>
    <xf numFmtId="0" fontId="7" fillId="0" borderId="22" xfId="0" applyFont="1" applyBorder="1" applyAlignment="1" applyProtection="1">
      <alignment horizontal="justify" vertical="top" wrapText="1"/>
      <protection locked="0"/>
    </xf>
    <xf numFmtId="0" fontId="8" fillId="0" borderId="2" xfId="0" applyFont="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3" fillId="0" borderId="0" xfId="0" applyFont="1"/>
    <xf numFmtId="4" fontId="7" fillId="0" borderId="4" xfId="0" applyNumberFormat="1" applyFont="1" applyBorder="1" applyAlignment="1">
      <alignment horizontal="right" vertical="top" wrapText="1"/>
    </xf>
    <xf numFmtId="4" fontId="7" fillId="0" borderId="25" xfId="0" applyNumberFormat="1" applyFont="1" applyBorder="1" applyAlignment="1">
      <alignment horizontal="right" vertical="top" wrapText="1"/>
    </xf>
    <xf numFmtId="4" fontId="7" fillId="0" borderId="25" xfId="0" applyNumberFormat="1" applyFont="1" applyBorder="1" applyAlignment="1" applyProtection="1">
      <alignment horizontal="right" vertical="top" wrapText="1"/>
      <protection locked="0"/>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6" fillId="0" borderId="4" xfId="0" applyNumberFormat="1" applyFont="1" applyBorder="1" applyAlignment="1" applyProtection="1">
      <alignment horizontal="right" vertical="top" wrapText="1"/>
      <protection locked="0"/>
    </xf>
    <xf numFmtId="4" fontId="6" fillId="0" borderId="25" xfId="0" applyNumberFormat="1" applyFont="1" applyBorder="1" applyAlignment="1" applyProtection="1">
      <alignment horizontal="right" vertical="top" wrapText="1"/>
      <protection locked="0"/>
    </xf>
    <xf numFmtId="0" fontId="3" fillId="0" borderId="0" xfId="0" applyFont="1" applyAlignment="1" applyProtection="1">
      <alignment horizontal="justify" vertical="top" wrapText="1"/>
      <protection locked="0"/>
    </xf>
    <xf numFmtId="0" fontId="3" fillId="0" borderId="5" xfId="0" applyFont="1" applyBorder="1" applyAlignment="1" applyProtection="1">
      <alignment horizontal="justify" vertical="top" wrapText="1"/>
      <protection locked="0"/>
    </xf>
    <xf numFmtId="4" fontId="11" fillId="0" borderId="25" xfId="0" applyNumberFormat="1" applyFont="1" applyBorder="1" applyAlignment="1" applyProtection="1">
      <alignment horizontal="right" vertical="top" wrapText="1"/>
      <protection locked="0"/>
    </xf>
    <xf numFmtId="0" fontId="6" fillId="0" borderId="0" xfId="0" applyFont="1" applyAlignment="1" applyProtection="1">
      <alignment horizontal="justify" vertical="top" wrapText="1"/>
      <protection locked="0"/>
    </xf>
    <xf numFmtId="0" fontId="10" fillId="0" borderId="0" xfId="0" applyFont="1" applyAlignment="1" applyProtection="1">
      <alignment horizontal="justify" vertical="top" wrapText="1"/>
      <protection locked="0"/>
    </xf>
    <xf numFmtId="0" fontId="10" fillId="0" borderId="5" xfId="0" applyFont="1" applyBorder="1" applyAlignment="1" applyProtection="1">
      <alignment horizontal="justify" vertical="top" wrapText="1"/>
      <protection locked="0"/>
    </xf>
    <xf numFmtId="4" fontId="11" fillId="0" borderId="4" xfId="0" applyNumberFormat="1" applyFont="1" applyBorder="1" applyAlignment="1" applyProtection="1">
      <alignment horizontal="right" vertical="top" wrapText="1"/>
      <protection locked="0"/>
    </xf>
    <xf numFmtId="4" fontId="11" fillId="0" borderId="4" xfId="0" applyNumberFormat="1" applyFont="1" applyBorder="1" applyAlignment="1">
      <alignment horizontal="right" vertical="top" wrapText="1"/>
    </xf>
    <xf numFmtId="4" fontId="11" fillId="0" borderId="25" xfId="0" applyNumberFormat="1" applyFont="1" applyBorder="1" applyAlignment="1">
      <alignment horizontal="right" vertical="top" wrapText="1"/>
    </xf>
    <xf numFmtId="0" fontId="4" fillId="0" borderId="0" xfId="0" applyFont="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4" fontId="7" fillId="0" borderId="4" xfId="0" applyNumberFormat="1" applyFont="1" applyBorder="1" applyAlignment="1" applyProtection="1">
      <alignment horizontal="right" vertical="top" wrapText="1"/>
      <protection locked="0"/>
    </xf>
    <xf numFmtId="0" fontId="4" fillId="0" borderId="0" xfId="0" applyFont="1" applyAlignment="1" applyProtection="1">
      <alignment horizontal="left" vertical="top" wrapText="1" indent="5"/>
      <protection locked="0"/>
    </xf>
    <xf numFmtId="0" fontId="4" fillId="0" borderId="5" xfId="0" applyFont="1" applyBorder="1" applyAlignment="1" applyProtection="1">
      <alignment horizontal="left" vertical="top" wrapText="1" indent="5"/>
      <protection locked="0"/>
    </xf>
    <xf numFmtId="4" fontId="12" fillId="0" borderId="4" xfId="0" applyNumberFormat="1" applyFont="1" applyBorder="1" applyAlignment="1" applyProtection="1">
      <alignment horizontal="right" vertical="top" wrapText="1"/>
      <protection locked="0"/>
    </xf>
    <xf numFmtId="4" fontId="12" fillId="0" borderId="25" xfId="0" applyNumberFormat="1" applyFont="1" applyBorder="1" applyAlignment="1" applyProtection="1">
      <alignment horizontal="right" vertical="top" wrapText="1"/>
      <protection locked="0"/>
    </xf>
    <xf numFmtId="0" fontId="8" fillId="0" borderId="0" xfId="0" applyFont="1" applyAlignment="1" applyProtection="1">
      <alignment horizontal="justify" vertical="top" wrapText="1"/>
      <protection locked="0"/>
    </xf>
    <xf numFmtId="0" fontId="8" fillId="0" borderId="5" xfId="0" applyFont="1" applyBorder="1" applyAlignment="1" applyProtection="1">
      <alignment horizontal="justify" vertical="top" wrapText="1"/>
      <protection locked="0"/>
    </xf>
    <xf numFmtId="4" fontId="11" fillId="0" borderId="11" xfId="0" applyNumberFormat="1" applyFont="1" applyBorder="1" applyAlignment="1" applyProtection="1">
      <alignment horizontal="center" vertical="top" wrapText="1"/>
      <protection locked="0"/>
    </xf>
    <xf numFmtId="4" fontId="11" fillId="0" borderId="31" xfId="0" applyNumberFormat="1" applyFont="1" applyBorder="1" applyAlignment="1" applyProtection="1">
      <alignment vertical="top" wrapText="1"/>
      <protection locked="0"/>
    </xf>
    <xf numFmtId="4" fontId="11" fillId="0" borderId="31" xfId="0" applyNumberFormat="1" applyFont="1" applyBorder="1" applyAlignment="1" applyProtection="1">
      <alignment horizontal="center" vertical="top" wrapText="1"/>
      <protection locked="0"/>
    </xf>
    <xf numFmtId="0" fontId="15" fillId="0" borderId="12"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11" fillId="0" borderId="32"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43" fontId="42" fillId="0" borderId="1" xfId="0" applyNumberFormat="1" applyFont="1" applyBorder="1" applyAlignment="1">
      <alignment horizontal="right" vertical="center" wrapText="1"/>
    </xf>
    <xf numFmtId="0" fontId="43" fillId="0" borderId="9" xfId="0" applyFont="1" applyBorder="1" applyAlignment="1">
      <alignment horizontal="justify" vertical="center" wrapText="1"/>
    </xf>
    <xf numFmtId="43" fontId="42" fillId="0" borderId="4" xfId="0" applyNumberFormat="1" applyFont="1" applyBorder="1" applyAlignment="1">
      <alignment horizontal="right" vertical="center" wrapText="1"/>
    </xf>
    <xf numFmtId="0" fontId="43" fillId="0" borderId="10" xfId="0" applyFont="1" applyBorder="1" applyAlignment="1">
      <alignment horizontal="justify" vertical="center" wrapText="1"/>
    </xf>
    <xf numFmtId="0" fontId="43" fillId="0" borderId="4" xfId="0" applyFont="1" applyBorder="1" applyAlignment="1">
      <alignment horizontal="justify" vertical="center" wrapText="1"/>
    </xf>
    <xf numFmtId="0" fontId="44" fillId="0" borderId="10" xfId="0" applyFont="1" applyBorder="1" applyAlignment="1">
      <alignment horizontal="left" vertical="center" wrapText="1"/>
    </xf>
    <xf numFmtId="0" fontId="45" fillId="6" borderId="1" xfId="0" applyFont="1" applyFill="1" applyBorder="1" applyAlignment="1">
      <alignment vertical="center" wrapText="1"/>
    </xf>
    <xf numFmtId="0" fontId="44" fillId="6" borderId="9"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44" fillId="6" borderId="9" xfId="0" applyFont="1" applyFill="1" applyBorder="1" applyAlignment="1">
      <alignment horizontal="center" vertical="center"/>
    </xf>
    <xf numFmtId="0" fontId="44" fillId="6" borderId="4" xfId="0" applyFont="1" applyFill="1" applyBorder="1" applyAlignment="1">
      <alignment horizontal="center" vertical="center" wrapText="1"/>
    </xf>
    <xf numFmtId="0" fontId="44" fillId="6" borderId="10"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1" xfId="0" applyFont="1" applyFill="1" applyBorder="1" applyAlignment="1">
      <alignment horizontal="center" vertical="center" wrapText="1"/>
    </xf>
    <xf numFmtId="0" fontId="44" fillId="6" borderId="13" xfId="0" applyFont="1" applyFill="1" applyBorder="1" applyAlignment="1">
      <alignment horizontal="center" vertical="center" wrapText="1"/>
    </xf>
    <xf numFmtId="0" fontId="44" fillId="6" borderId="13" xfId="0" applyFont="1" applyFill="1" applyBorder="1" applyAlignment="1">
      <alignment horizontal="center" vertical="center"/>
    </xf>
    <xf numFmtId="0" fontId="46" fillId="0" borderId="0" xfId="0" applyFont="1" applyAlignment="1">
      <alignment horizontal="center" vertical="justify"/>
    </xf>
    <xf numFmtId="0" fontId="27" fillId="0" borderId="0" xfId="0" applyFont="1" applyAlignment="1">
      <alignment horizontal="center" vertical="center"/>
    </xf>
    <xf numFmtId="0" fontId="47" fillId="0" borderId="1" xfId="0" applyFont="1" applyBorder="1" applyAlignment="1">
      <alignment horizontal="right" vertical="center" wrapText="1"/>
    </xf>
    <xf numFmtId="0" fontId="47" fillId="0" borderId="1" xfId="0" applyFont="1" applyBorder="1" applyAlignment="1">
      <alignment horizontal="justify" vertical="center" wrapText="1"/>
    </xf>
    <xf numFmtId="0" fontId="47" fillId="0" borderId="3" xfId="0" applyFont="1" applyBorder="1" applyAlignment="1">
      <alignment horizontal="justify" vertical="center" wrapText="1"/>
    </xf>
    <xf numFmtId="43" fontId="42" fillId="0" borderId="4" xfId="0" applyNumberFormat="1" applyFont="1" applyBorder="1" applyAlignment="1" applyProtection="1">
      <alignment horizontal="right" vertical="center" wrapText="1"/>
      <protection locked="0"/>
    </xf>
    <xf numFmtId="43" fontId="48" fillId="0" borderId="4" xfId="0" applyNumberFormat="1" applyFont="1" applyBorder="1" applyAlignment="1">
      <alignment horizontal="right" vertical="center" wrapText="1"/>
    </xf>
    <xf numFmtId="0" fontId="42" fillId="0" borderId="4" xfId="0" applyFont="1" applyBorder="1" applyAlignment="1">
      <alignment horizontal="justify" vertical="center" wrapText="1"/>
    </xf>
    <xf numFmtId="0" fontId="42" fillId="0" borderId="5" xfId="0" applyFont="1" applyBorder="1" applyAlignment="1">
      <alignment horizontal="justify" vertical="center" wrapText="1"/>
    </xf>
    <xf numFmtId="0" fontId="48" fillId="0" borderId="4" xfId="0" applyFont="1" applyBorder="1" applyAlignment="1">
      <alignment horizontal="justify" vertical="center" wrapText="1"/>
    </xf>
    <xf numFmtId="0" fontId="48" fillId="0" borderId="5" xfId="0" applyFont="1" applyBorder="1" applyAlignment="1">
      <alignment horizontal="justify" vertical="center" wrapText="1"/>
    </xf>
    <xf numFmtId="43" fontId="48" fillId="6" borderId="4" xfId="0" applyNumberFormat="1" applyFont="1" applyFill="1" applyBorder="1" applyAlignment="1">
      <alignment horizontal="right" vertical="center" wrapText="1"/>
    </xf>
    <xf numFmtId="43" fontId="48" fillId="0" borderId="4" xfId="0" applyNumberFormat="1" applyFont="1" applyBorder="1" applyAlignment="1" applyProtection="1">
      <alignment horizontal="right" vertical="center" wrapText="1"/>
      <protection locked="0"/>
    </xf>
    <xf numFmtId="0" fontId="42" fillId="0" borderId="4" xfId="0" applyFont="1" applyBorder="1" applyAlignment="1">
      <alignment horizontal="justify" vertical="center" wrapText="1"/>
    </xf>
    <xf numFmtId="0" fontId="42" fillId="0" borderId="5" xfId="0" applyFont="1" applyBorder="1" applyAlignment="1">
      <alignment horizontal="justify" vertical="center" wrapText="1"/>
    </xf>
    <xf numFmtId="0" fontId="48" fillId="0" borderId="5" xfId="0" applyFont="1" applyBorder="1" applyAlignment="1">
      <alignment horizontal="justify" vertical="center" wrapText="1"/>
    </xf>
    <xf numFmtId="0" fontId="48" fillId="0" borderId="4" xfId="0" applyFont="1" applyBorder="1" applyAlignment="1">
      <alignment horizontal="justify" vertical="center" wrapText="1"/>
    </xf>
    <xf numFmtId="0" fontId="48" fillId="0" borderId="11" xfId="0" applyFont="1" applyBorder="1" applyAlignment="1">
      <alignment horizontal="justify" vertical="center" wrapText="1"/>
    </xf>
    <xf numFmtId="0" fontId="48" fillId="0" borderId="18" xfId="0" applyFont="1" applyBorder="1" applyAlignment="1">
      <alignment horizontal="justify" vertical="center" wrapText="1"/>
    </xf>
    <xf numFmtId="0" fontId="48" fillId="3" borderId="9"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3" borderId="3" xfId="0" applyFont="1" applyFill="1" applyBorder="1" applyAlignment="1">
      <alignment horizontal="center" vertical="center" wrapText="1"/>
    </xf>
    <xf numFmtId="0" fontId="48" fillId="3" borderId="13" xfId="0" applyFont="1" applyFill="1" applyBorder="1" applyAlignment="1">
      <alignment horizontal="center" vertical="center" wrapText="1"/>
    </xf>
    <xf numFmtId="0" fontId="48" fillId="3" borderId="4" xfId="0" applyFont="1" applyFill="1" applyBorder="1" applyAlignment="1">
      <alignment horizontal="center" vertical="center" wrapText="1"/>
    </xf>
    <xf numFmtId="0" fontId="48" fillId="3" borderId="11" xfId="0" applyFont="1" applyFill="1" applyBorder="1" applyAlignment="1">
      <alignment horizontal="center" vertical="center" wrapText="1"/>
    </xf>
    <xf numFmtId="0" fontId="48" fillId="3" borderId="18"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31" fillId="3" borderId="0" xfId="0" applyFont="1" applyFill="1" applyAlignment="1">
      <alignment horizontal="center" vertical="center" wrapText="1"/>
    </xf>
    <xf numFmtId="14" fontId="16" fillId="0" borderId="4" xfId="0" applyNumberFormat="1" applyFont="1" applyBorder="1" applyAlignment="1" applyProtection="1">
      <alignment horizontal="right" vertical="center" wrapText="1"/>
      <protection locked="0"/>
    </xf>
    <xf numFmtId="0" fontId="17" fillId="0" borderId="10" xfId="0" applyFont="1" applyBorder="1" applyAlignment="1">
      <alignment horizontal="left" vertical="center" wrapText="1"/>
    </xf>
    <xf numFmtId="43" fontId="16" fillId="0" borderId="4" xfId="0" applyNumberFormat="1" applyFont="1" applyBorder="1" applyAlignment="1" applyProtection="1">
      <alignment horizontal="right" vertical="center" wrapText="1"/>
      <protection locked="0"/>
    </xf>
    <xf numFmtId="0" fontId="17" fillId="0" borderId="10" xfId="0" applyFont="1" applyBorder="1" applyAlignment="1">
      <alignment horizontal="left" vertical="center" wrapText="1" indent="1"/>
    </xf>
    <xf numFmtId="14" fontId="17" fillId="0" borderId="4" xfId="0" applyNumberFormat="1" applyFont="1" applyBorder="1" applyAlignment="1" applyProtection="1">
      <alignment horizontal="right" vertical="center" wrapText="1"/>
      <protection locked="0"/>
    </xf>
    <xf numFmtId="0" fontId="49"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6" fillId="0" borderId="0" xfId="0" applyFont="1"/>
    <xf numFmtId="0" fontId="6" fillId="0" borderId="1" xfId="0" applyFont="1" applyBorder="1"/>
    <xf numFmtId="0" fontId="6" fillId="0" borderId="2" xfId="0" applyFont="1" applyBorder="1"/>
    <xf numFmtId="0" fontId="6" fillId="0" borderId="3" xfId="0" applyFont="1" applyBorder="1"/>
    <xf numFmtId="0" fontId="11" fillId="0" borderId="4" xfId="0" applyFont="1" applyBorder="1" applyAlignment="1">
      <alignment horizontal="left" wrapText="1"/>
    </xf>
    <xf numFmtId="0" fontId="11" fillId="0" borderId="0" xfId="0" applyFont="1" applyAlignment="1">
      <alignment horizontal="left" wrapText="1"/>
    </xf>
    <xf numFmtId="0" fontId="11" fillId="0" borderId="5" xfId="0" applyFont="1" applyBorder="1" applyAlignment="1">
      <alignment horizontal="left" wrapText="1"/>
    </xf>
    <xf numFmtId="0" fontId="6" fillId="0" borderId="4" xfId="0" applyFont="1" applyBorder="1"/>
    <xf numFmtId="0" fontId="11" fillId="0" borderId="5" xfId="0" applyFont="1" applyBorder="1"/>
    <xf numFmtId="0" fontId="11" fillId="0" borderId="0" xfId="0" applyFont="1" applyAlignment="1">
      <alignment vertical="justify"/>
    </xf>
    <xf numFmtId="0" fontId="6" fillId="0" borderId="5" xfId="0" applyFont="1" applyBorder="1"/>
    <xf numFmtId="0" fontId="6" fillId="0" borderId="11" xfId="0" applyFont="1" applyBorder="1"/>
    <xf numFmtId="0" fontId="6" fillId="0" borderId="12" xfId="0" applyFont="1" applyBorder="1"/>
    <xf numFmtId="0" fontId="6" fillId="0" borderId="18" xfId="0" applyFont="1" applyBorder="1"/>
    <xf numFmtId="0" fontId="25" fillId="0" borderId="0" xfId="0" applyFont="1" applyAlignment="1">
      <alignment vertical="top"/>
    </xf>
    <xf numFmtId="0" fontId="11" fillId="0" borderId="0" xfId="0" applyFont="1" applyAlignment="1">
      <alignment horizontal="left" vertical="top"/>
    </xf>
    <xf numFmtId="0" fontId="25" fillId="0" borderId="2" xfId="0" applyFont="1" applyBorder="1" applyAlignment="1">
      <alignment horizontal="center" vertical="top"/>
    </xf>
    <xf numFmtId="0" fontId="15" fillId="0" borderId="0" xfId="0" applyFont="1" applyAlignment="1">
      <alignment horizontal="center" vertical="top"/>
    </xf>
    <xf numFmtId="0" fontId="15" fillId="0" borderId="0" xfId="0" applyFont="1" applyAlignment="1">
      <alignment horizontal="center"/>
    </xf>
    <xf numFmtId="0" fontId="11" fillId="0" borderId="0" xfId="0" applyFont="1"/>
    <xf numFmtId="0" fontId="6" fillId="0" borderId="5" xfId="0" quotePrefix="1" applyFont="1" applyBorder="1"/>
    <xf numFmtId="0" fontId="11" fillId="0" borderId="3" xfId="0" applyFont="1" applyBorder="1"/>
    <xf numFmtId="0" fontId="11" fillId="0" borderId="18" xfId="0" applyFont="1" applyBorder="1"/>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0" xfId="0" applyFont="1" applyAlignment="1">
      <alignment horizontal="right" vertical="top"/>
    </xf>
    <xf numFmtId="0" fontId="25" fillId="0" borderId="2" xfId="0" applyFont="1" applyBorder="1" applyAlignment="1">
      <alignment horizontal="left" vertical="top"/>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66676</xdr:colOff>
      <xdr:row>0</xdr:row>
      <xdr:rowOff>19050</xdr:rowOff>
    </xdr:from>
    <xdr:ext cx="858825" cy="257175"/>
    <xdr:sp macro="" textlink="">
      <xdr:nvSpPr>
        <xdr:cNvPr id="2" name="3 CuadroTexto">
          <a:extLst>
            <a:ext uri="{FF2B5EF4-FFF2-40B4-BE49-F238E27FC236}">
              <a16:creationId xmlns:a16="http://schemas.microsoft.com/office/drawing/2014/main" id="{E7E8119B-4CC8-4D41-8E4C-17B481089C9A}"/>
            </a:ext>
          </a:extLst>
        </xdr:cNvPr>
        <xdr:cNvSpPr txBox="1"/>
      </xdr:nvSpPr>
      <xdr:spPr>
        <a:xfrm>
          <a:off x="4581526" y="19050"/>
          <a:ext cx="858825" cy="2571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noAutofit/>
        </a:bodyPr>
        <a:lstStyle/>
        <a:p>
          <a:pPr algn="r"/>
          <a:r>
            <a:rPr lang="es-MX" sz="1100" b="1">
              <a:latin typeface="Arial" pitchFamily="34" charset="0"/>
              <a:cs typeface="Arial" pitchFamily="34" charset="0"/>
            </a:rPr>
            <a:t>ETCA-I-01</a:t>
          </a:r>
        </a:p>
      </xdr:txBody>
    </xdr:sp>
    <xdr:clientData/>
  </xdr:oneCellAnchor>
  <xdr:oneCellAnchor>
    <xdr:from>
      <xdr:col>0</xdr:col>
      <xdr:colOff>666750</xdr:colOff>
      <xdr:row>54</xdr:row>
      <xdr:rowOff>0</xdr:rowOff>
    </xdr:from>
    <xdr:ext cx="3200400" cy="662517"/>
    <xdr:sp macro="" textlink="">
      <xdr:nvSpPr>
        <xdr:cNvPr id="3" name="CuadroTexto 5">
          <a:extLst>
            <a:ext uri="{FF2B5EF4-FFF2-40B4-BE49-F238E27FC236}">
              <a16:creationId xmlns:a16="http://schemas.microsoft.com/office/drawing/2014/main" id="{EB0A1E3F-99B8-4971-B12D-20BE1E144239}"/>
            </a:ext>
          </a:extLst>
        </xdr:cNvPr>
        <xdr:cNvSpPr txBox="1"/>
      </xdr:nvSpPr>
      <xdr:spPr>
        <a:xfrm>
          <a:off x="666750" y="102870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200"/>
            <a:t>______________________________________</a:t>
          </a:r>
        </a:p>
        <a:p>
          <a:pPr algn="ctr"/>
          <a:r>
            <a:rPr lang="es-MX" sz="1100" b="1">
              <a:solidFill>
                <a:schemeClr val="tx1"/>
              </a:solidFill>
              <a:effectLst/>
              <a:latin typeface="+mn-lt"/>
              <a:ea typeface="+mn-ea"/>
              <a:cs typeface="+mn-cs"/>
            </a:rPr>
            <a:t>C.P. LEONOR AMPARO LANDAVAZO GUTIERREZ</a:t>
          </a:r>
          <a:endParaRPr lang="es-MX" sz="1200" b="1">
            <a:effectLst/>
          </a:endParaRPr>
        </a:p>
        <a:p>
          <a:pPr algn="ctr"/>
          <a:r>
            <a:rPr lang="es-MX" sz="1100" b="1">
              <a:solidFill>
                <a:schemeClr val="tx1"/>
              </a:solidFill>
              <a:effectLst/>
              <a:latin typeface="+mn-lt"/>
              <a:ea typeface="+mn-ea"/>
              <a:cs typeface="+mn-cs"/>
            </a:rPr>
            <a:t>DIRECTORA ADMINISTRATIVO</a:t>
          </a:r>
          <a:endParaRPr lang="es-MX" sz="1200" b="1">
            <a:effectLst/>
          </a:endParaRPr>
        </a:p>
        <a:p>
          <a:pPr algn="ctr"/>
          <a:endParaRPr lang="es-MX" sz="1200"/>
        </a:p>
      </xdr:txBody>
    </xdr:sp>
    <xdr:clientData/>
  </xdr:oneCellAnchor>
  <xdr:oneCellAnchor>
    <xdr:from>
      <xdr:col>3</xdr:col>
      <xdr:colOff>1571625</xdr:colOff>
      <xdr:row>54</xdr:row>
      <xdr:rowOff>0</xdr:rowOff>
    </xdr:from>
    <xdr:ext cx="3305175" cy="662517"/>
    <xdr:sp macro="" textlink="">
      <xdr:nvSpPr>
        <xdr:cNvPr id="4" name="CuadroTexto 3">
          <a:extLst>
            <a:ext uri="{FF2B5EF4-FFF2-40B4-BE49-F238E27FC236}">
              <a16:creationId xmlns:a16="http://schemas.microsoft.com/office/drawing/2014/main" id="{876AE66E-8045-4671-93EF-045794F237A1}"/>
            </a:ext>
          </a:extLst>
        </xdr:cNvPr>
        <xdr:cNvSpPr txBox="1"/>
      </xdr:nvSpPr>
      <xdr:spPr>
        <a:xfrm>
          <a:off x="3009900" y="10287000"/>
          <a:ext cx="330517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100" b="1">
              <a:solidFill>
                <a:schemeClr val="tx1"/>
              </a:solidFill>
              <a:effectLst/>
              <a:latin typeface="+mn-lt"/>
              <a:ea typeface="+mn-ea"/>
              <a:cs typeface="+mn-cs"/>
            </a:rPr>
            <a:t>C.P. REBECA IMELDA LAGUNA FIGUEROA</a:t>
          </a:r>
          <a:endParaRPr lang="es-MX" sz="1200" b="1">
            <a:effectLst/>
          </a:endParaRPr>
        </a:p>
        <a:p>
          <a:pPr algn="ctr"/>
          <a:r>
            <a:rPr lang="es-MX" sz="1100" b="1">
              <a:solidFill>
                <a:schemeClr val="tx1"/>
              </a:solidFill>
              <a:effectLst/>
              <a:latin typeface="+mn-lt"/>
              <a:ea typeface="+mn-ea"/>
              <a:cs typeface="+mn-cs"/>
            </a:rPr>
            <a:t>DIRECTORA GENERAL DE ADMINISTRACION Y FINANZAS</a:t>
          </a:r>
          <a:endParaRPr lang="es-MX" sz="1200"/>
        </a:p>
      </xdr:txBody>
    </xdr:sp>
    <xdr:clientData/>
  </xdr:oneCellAnchor>
  <xdr:oneCellAnchor>
    <xdr:from>
      <xdr:col>3</xdr:col>
      <xdr:colOff>2000250</xdr:colOff>
      <xdr:row>1</xdr:row>
      <xdr:rowOff>161925</xdr:rowOff>
    </xdr:from>
    <xdr:ext cx="3276599" cy="247651"/>
    <xdr:sp macro="" textlink="">
      <xdr:nvSpPr>
        <xdr:cNvPr id="5" name="6 CuadroTexto">
          <a:extLst>
            <a:ext uri="{FF2B5EF4-FFF2-40B4-BE49-F238E27FC236}">
              <a16:creationId xmlns:a16="http://schemas.microsoft.com/office/drawing/2014/main" id="{2EA6D381-1904-47A4-A0FD-405A4BFE986C}"/>
            </a:ext>
          </a:extLst>
        </xdr:cNvPr>
        <xdr:cNvSpPr txBox="1"/>
      </xdr:nvSpPr>
      <xdr:spPr>
        <a:xfrm>
          <a:off x="3009900" y="352425"/>
          <a:ext cx="3276599" cy="2476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CUARTO 2021</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9</xdr:col>
      <xdr:colOff>161925</xdr:colOff>
      <xdr:row>0</xdr:row>
      <xdr:rowOff>28575</xdr:rowOff>
    </xdr:from>
    <xdr:ext cx="1325551" cy="254557"/>
    <xdr:sp macro="" textlink="">
      <xdr:nvSpPr>
        <xdr:cNvPr id="2" name="3 CuadroTexto">
          <a:extLst>
            <a:ext uri="{FF2B5EF4-FFF2-40B4-BE49-F238E27FC236}">
              <a16:creationId xmlns:a16="http://schemas.microsoft.com/office/drawing/2014/main" id="{A60B5D70-3FEC-46CD-AF1E-4632683455BD}"/>
            </a:ext>
          </a:extLst>
        </xdr:cNvPr>
        <xdr:cNvSpPr txBox="1"/>
      </xdr:nvSpPr>
      <xdr:spPr>
        <a:xfrm>
          <a:off x="701992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ETCA-I-10</a:t>
          </a:r>
        </a:p>
      </xdr:txBody>
    </xdr:sp>
    <xdr:clientData/>
  </xdr:oneCellAnchor>
  <xdr:oneCellAnchor>
    <xdr:from>
      <xdr:col>0</xdr:col>
      <xdr:colOff>0</xdr:colOff>
      <xdr:row>24</xdr:row>
      <xdr:rowOff>0</xdr:rowOff>
    </xdr:from>
    <xdr:ext cx="3200400" cy="662517"/>
    <xdr:sp macro="" textlink="">
      <xdr:nvSpPr>
        <xdr:cNvPr id="3" name="CuadroTexto 5">
          <a:extLst>
            <a:ext uri="{FF2B5EF4-FFF2-40B4-BE49-F238E27FC236}">
              <a16:creationId xmlns:a16="http://schemas.microsoft.com/office/drawing/2014/main" id="{555626BA-B83B-458C-BC5F-270C1286C20C}"/>
            </a:ext>
          </a:extLst>
        </xdr:cNvPr>
        <xdr:cNvSpPr txBox="1"/>
      </xdr:nvSpPr>
      <xdr:spPr>
        <a:xfrm>
          <a:off x="0" y="45720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200"/>
            <a:t>______________________________________</a:t>
          </a:r>
        </a:p>
        <a:p>
          <a:pPr algn="ctr"/>
          <a:r>
            <a:rPr lang="es-MX" sz="1100" b="1">
              <a:solidFill>
                <a:schemeClr val="tx1"/>
              </a:solidFill>
              <a:effectLst/>
              <a:latin typeface="+mn-lt"/>
              <a:ea typeface="+mn-ea"/>
              <a:cs typeface="+mn-cs"/>
            </a:rPr>
            <a:t>C.P. LEONOR AMPARO LANDAVAZO GUTIERREZ</a:t>
          </a:r>
          <a:endParaRPr lang="es-MX" sz="1200">
            <a:effectLst/>
          </a:endParaRPr>
        </a:p>
        <a:p>
          <a:pPr algn="ctr"/>
          <a:r>
            <a:rPr lang="es-MX" sz="1100" b="1">
              <a:solidFill>
                <a:schemeClr val="tx1"/>
              </a:solidFill>
              <a:effectLst/>
              <a:latin typeface="+mn-lt"/>
              <a:ea typeface="+mn-ea"/>
              <a:cs typeface="+mn-cs"/>
            </a:rPr>
            <a:t>DIRECTORA ADMINISTRATIVO</a:t>
          </a:r>
          <a:endParaRPr lang="es-MX" sz="1200">
            <a:effectLst/>
          </a:endParaRPr>
        </a:p>
        <a:p>
          <a:pPr algn="ctr"/>
          <a:endParaRPr lang="es-MX" sz="1200"/>
        </a:p>
      </xdr:txBody>
    </xdr:sp>
    <xdr:clientData/>
  </xdr:oneCellAnchor>
  <xdr:oneCellAnchor>
    <xdr:from>
      <xdr:col>5</xdr:col>
      <xdr:colOff>0</xdr:colOff>
      <xdr:row>24</xdr:row>
      <xdr:rowOff>0</xdr:rowOff>
    </xdr:from>
    <xdr:ext cx="3305175" cy="662517"/>
    <xdr:sp macro="" textlink="">
      <xdr:nvSpPr>
        <xdr:cNvPr id="4" name="CuadroTexto 3">
          <a:extLst>
            <a:ext uri="{FF2B5EF4-FFF2-40B4-BE49-F238E27FC236}">
              <a16:creationId xmlns:a16="http://schemas.microsoft.com/office/drawing/2014/main" id="{A81C2873-284E-4312-AA9D-D0E74E4AF641}"/>
            </a:ext>
          </a:extLst>
        </xdr:cNvPr>
        <xdr:cNvSpPr txBox="1"/>
      </xdr:nvSpPr>
      <xdr:spPr>
        <a:xfrm>
          <a:off x="3810000" y="4572000"/>
          <a:ext cx="330517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200"/>
            <a:t>______________________________________</a:t>
          </a:r>
        </a:p>
        <a:p>
          <a:pPr algn="ctr"/>
          <a:r>
            <a:rPr lang="es-MX" sz="1100" b="1">
              <a:solidFill>
                <a:schemeClr val="tx1"/>
              </a:solidFill>
              <a:effectLst/>
              <a:latin typeface="+mn-lt"/>
              <a:ea typeface="+mn-ea"/>
              <a:cs typeface="+mn-cs"/>
            </a:rPr>
            <a:t>C.P. REBECA IMELDA LAGUNA FIGUEROA</a:t>
          </a:r>
        </a:p>
        <a:p>
          <a:pPr algn="ctr"/>
          <a:r>
            <a:rPr lang="es-MX" sz="1100" b="1">
              <a:solidFill>
                <a:schemeClr val="tx1"/>
              </a:solidFill>
              <a:effectLst/>
              <a:latin typeface="+mn-lt"/>
              <a:ea typeface="+mn-ea"/>
              <a:cs typeface="+mn-cs"/>
            </a:rPr>
            <a:t>DIRECTORA GENERAL DE ADMINISTRACION Y FINANZAS</a:t>
          </a:r>
          <a:endParaRPr lang="es-MX" sz="1200">
            <a:effectLst/>
          </a:endParaRPr>
        </a:p>
        <a:p>
          <a:pPr algn="ctr"/>
          <a:endParaRPr lang="es-MX" sz="1200"/>
        </a:p>
      </xdr:txBody>
    </xdr:sp>
    <xdr:clientData/>
  </xdr:oneCellAnchor>
  <xdr:oneCellAnchor>
    <xdr:from>
      <xdr:col>7</xdr:col>
      <xdr:colOff>190500</xdr:colOff>
      <xdr:row>2</xdr:row>
      <xdr:rowOff>85725</xdr:rowOff>
    </xdr:from>
    <xdr:ext cx="2790824" cy="254557"/>
    <xdr:sp macro="" textlink="">
      <xdr:nvSpPr>
        <xdr:cNvPr id="5" name="7 CuadroTexto">
          <a:extLst>
            <a:ext uri="{FF2B5EF4-FFF2-40B4-BE49-F238E27FC236}">
              <a16:creationId xmlns:a16="http://schemas.microsoft.com/office/drawing/2014/main" id="{806D3A20-9206-416B-AAA6-70EF94B57B70}"/>
            </a:ext>
          </a:extLst>
        </xdr:cNvPr>
        <xdr:cNvSpPr txBox="1"/>
      </xdr:nvSpPr>
      <xdr:spPr>
        <a:xfrm>
          <a:off x="5524500" y="46672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 </a:t>
          </a:r>
          <a:r>
            <a:rPr lang="es-MX" sz="1100" b="1" u="sng">
              <a:latin typeface="Arial" pitchFamily="34" charset="0"/>
              <a:cs typeface="Arial" pitchFamily="34" charset="0"/>
            </a:rPr>
            <a:t>CUARTO</a:t>
          </a:r>
          <a:r>
            <a:rPr lang="es-MX" sz="1100" b="1" u="sng" baseline="0">
              <a:latin typeface="Arial" pitchFamily="34" charset="0"/>
              <a:cs typeface="Arial" pitchFamily="34" charset="0"/>
            </a:rPr>
            <a:t> 2021 </a:t>
          </a:r>
          <a:endParaRPr lang="es-MX" sz="1100" b="1">
            <a:latin typeface="Arial" pitchFamily="34" charset="0"/>
            <a:cs typeface="Arial"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xdr:row>
      <xdr:rowOff>142875</xdr:rowOff>
    </xdr:from>
    <xdr:ext cx="184731" cy="264560"/>
    <xdr:sp macro="" textlink="">
      <xdr:nvSpPr>
        <xdr:cNvPr id="2" name="1 CuadroTexto">
          <a:extLst>
            <a:ext uri="{FF2B5EF4-FFF2-40B4-BE49-F238E27FC236}">
              <a16:creationId xmlns:a16="http://schemas.microsoft.com/office/drawing/2014/main" id="{2FBCFC68-D570-47D7-B7B5-A91AD1EEDAE3}"/>
            </a:ext>
          </a:extLst>
        </xdr:cNvPr>
        <xdr:cNvSpPr txBox="1"/>
      </xdr:nvSpPr>
      <xdr:spPr>
        <a:xfrm>
          <a:off x="7620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8</xdr:col>
      <xdr:colOff>87658</xdr:colOff>
      <xdr:row>0</xdr:row>
      <xdr:rowOff>76200</xdr:rowOff>
    </xdr:from>
    <xdr:ext cx="858825" cy="254557"/>
    <xdr:sp macro="" textlink="">
      <xdr:nvSpPr>
        <xdr:cNvPr id="3" name="3 CuadroTexto">
          <a:extLst>
            <a:ext uri="{FF2B5EF4-FFF2-40B4-BE49-F238E27FC236}">
              <a16:creationId xmlns:a16="http://schemas.microsoft.com/office/drawing/2014/main" id="{2C6C7D65-F9C0-4190-BB89-A3EF5624ABED}"/>
            </a:ext>
          </a:extLst>
        </xdr:cNvPr>
        <xdr:cNvSpPr txBox="1"/>
      </xdr:nvSpPr>
      <xdr:spPr>
        <a:xfrm>
          <a:off x="6183658" y="762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ETCA-I-11</a:t>
          </a:r>
        </a:p>
      </xdr:txBody>
    </xdr:sp>
    <xdr:clientData/>
  </xdr:oneCellAnchor>
  <xdr:oneCellAnchor>
    <xdr:from>
      <xdr:col>7</xdr:col>
      <xdr:colOff>0</xdr:colOff>
      <xdr:row>2</xdr:row>
      <xdr:rowOff>142875</xdr:rowOff>
    </xdr:from>
    <xdr:ext cx="184731" cy="264560"/>
    <xdr:sp macro="" textlink="">
      <xdr:nvSpPr>
        <xdr:cNvPr id="4" name="4 CuadroTexto">
          <a:extLst>
            <a:ext uri="{FF2B5EF4-FFF2-40B4-BE49-F238E27FC236}">
              <a16:creationId xmlns:a16="http://schemas.microsoft.com/office/drawing/2014/main" id="{8BD63D35-926B-4877-9365-C5BE01F52FE4}"/>
            </a:ext>
          </a:extLst>
        </xdr:cNvPr>
        <xdr:cNvSpPr txBox="1"/>
      </xdr:nvSpPr>
      <xdr:spPr>
        <a:xfrm>
          <a:off x="53340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xdr:col>
      <xdr:colOff>0</xdr:colOff>
      <xdr:row>3</xdr:row>
      <xdr:rowOff>142875</xdr:rowOff>
    </xdr:from>
    <xdr:ext cx="184731" cy="264560"/>
    <xdr:sp macro="" textlink="">
      <xdr:nvSpPr>
        <xdr:cNvPr id="5" name="1 CuadroTexto">
          <a:extLst>
            <a:ext uri="{FF2B5EF4-FFF2-40B4-BE49-F238E27FC236}">
              <a16:creationId xmlns:a16="http://schemas.microsoft.com/office/drawing/2014/main" id="{217FE7E9-122C-4326-BF3B-8E6B9AADF757}"/>
            </a:ext>
          </a:extLst>
        </xdr:cNvPr>
        <xdr:cNvSpPr txBox="1"/>
      </xdr:nvSpPr>
      <xdr:spPr>
        <a:xfrm>
          <a:off x="762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8</xdr:col>
      <xdr:colOff>71948</xdr:colOff>
      <xdr:row>0</xdr:row>
      <xdr:rowOff>76200</xdr:rowOff>
    </xdr:from>
    <xdr:ext cx="874535" cy="254557"/>
    <xdr:sp macro="" textlink="">
      <xdr:nvSpPr>
        <xdr:cNvPr id="6" name="3 CuadroTexto">
          <a:extLst>
            <a:ext uri="{FF2B5EF4-FFF2-40B4-BE49-F238E27FC236}">
              <a16:creationId xmlns:a16="http://schemas.microsoft.com/office/drawing/2014/main" id="{C90FE4DA-6C73-48B5-A417-0964E6CDE3CC}"/>
            </a:ext>
          </a:extLst>
        </xdr:cNvPr>
        <xdr:cNvSpPr txBox="1"/>
      </xdr:nvSpPr>
      <xdr:spPr>
        <a:xfrm>
          <a:off x="6167948" y="76200"/>
          <a:ext cx="87453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ETCA-I-11</a:t>
          </a:r>
        </a:p>
      </xdr:txBody>
    </xdr:sp>
    <xdr:clientData/>
  </xdr:oneCellAnchor>
  <xdr:oneCellAnchor>
    <xdr:from>
      <xdr:col>7</xdr:col>
      <xdr:colOff>0</xdr:colOff>
      <xdr:row>3</xdr:row>
      <xdr:rowOff>142875</xdr:rowOff>
    </xdr:from>
    <xdr:ext cx="184731" cy="264560"/>
    <xdr:sp macro="" textlink="">
      <xdr:nvSpPr>
        <xdr:cNvPr id="7" name="4 CuadroTexto">
          <a:extLst>
            <a:ext uri="{FF2B5EF4-FFF2-40B4-BE49-F238E27FC236}">
              <a16:creationId xmlns:a16="http://schemas.microsoft.com/office/drawing/2014/main" id="{AC29BD89-ED68-4287-8429-0C180F005850}"/>
            </a:ext>
          </a:extLst>
        </xdr:cNvPr>
        <xdr:cNvSpPr txBox="1"/>
      </xdr:nvSpPr>
      <xdr:spPr>
        <a:xfrm>
          <a:off x="53340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158750</xdr:colOff>
      <xdr:row>24</xdr:row>
      <xdr:rowOff>95250</xdr:rowOff>
    </xdr:from>
    <xdr:ext cx="3439583" cy="751417"/>
    <xdr:sp macro="" textlink="">
      <xdr:nvSpPr>
        <xdr:cNvPr id="8" name="CuadroTexto 5">
          <a:extLst>
            <a:ext uri="{FF2B5EF4-FFF2-40B4-BE49-F238E27FC236}">
              <a16:creationId xmlns:a16="http://schemas.microsoft.com/office/drawing/2014/main" id="{392F9945-ADEE-43A0-BE39-603B7214D3C8}"/>
            </a:ext>
          </a:extLst>
        </xdr:cNvPr>
        <xdr:cNvSpPr txBox="1"/>
      </xdr:nvSpPr>
      <xdr:spPr>
        <a:xfrm>
          <a:off x="158750" y="4667250"/>
          <a:ext cx="3439583" cy="751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algn="ctr"/>
          <a:r>
            <a:rPr lang="es-MX" sz="1100"/>
            <a:t>C.P. LEONOR AMPARO LANDAVAZO GUTIERREZ</a:t>
          </a:r>
        </a:p>
        <a:p>
          <a:pPr algn="ctr"/>
          <a:r>
            <a:rPr lang="es-MX" sz="1100"/>
            <a:t>DIRECTORA ADMINISTRATIVO</a:t>
          </a:r>
        </a:p>
      </xdr:txBody>
    </xdr:sp>
    <xdr:clientData/>
  </xdr:oneCellAnchor>
  <xdr:oneCellAnchor>
    <xdr:from>
      <xdr:col>5</xdr:col>
      <xdr:colOff>31751</xdr:colOff>
      <xdr:row>24</xdr:row>
      <xdr:rowOff>84667</xdr:rowOff>
    </xdr:from>
    <xdr:ext cx="3598332" cy="740834"/>
    <xdr:sp macro="" textlink="">
      <xdr:nvSpPr>
        <xdr:cNvPr id="9" name="CuadroTexto 5">
          <a:extLst>
            <a:ext uri="{FF2B5EF4-FFF2-40B4-BE49-F238E27FC236}">
              <a16:creationId xmlns:a16="http://schemas.microsoft.com/office/drawing/2014/main" id="{28E3C21D-6BBE-49B1-A116-6490BCF81316}"/>
            </a:ext>
          </a:extLst>
        </xdr:cNvPr>
        <xdr:cNvSpPr txBox="1"/>
      </xdr:nvSpPr>
      <xdr:spPr>
        <a:xfrm>
          <a:off x="3841751" y="4656667"/>
          <a:ext cx="359833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marL="0" indent="0" algn="ctr"/>
          <a:r>
            <a:rPr lang="es-MX" sz="1100">
              <a:solidFill>
                <a:schemeClr val="tx1"/>
              </a:solidFill>
              <a:latin typeface="+mn-lt"/>
              <a:ea typeface="+mn-ea"/>
              <a:cs typeface="+mn-cs"/>
            </a:rPr>
            <a:t>C.P. REBECA IMELDA LAGUNA FIGUEROA</a:t>
          </a:r>
        </a:p>
        <a:p>
          <a:pPr algn="ctr"/>
          <a:r>
            <a:rPr lang="es-MX" sz="1100"/>
            <a:t>DIRECTORA GENERAL DE ADMINISTRACION Y FINANZAS</a:t>
          </a:r>
        </a:p>
      </xdr:txBody>
    </xdr:sp>
    <xdr:clientData/>
  </xdr:oneCellAnchor>
  <xdr:oneCellAnchor>
    <xdr:from>
      <xdr:col>5</xdr:col>
      <xdr:colOff>455084</xdr:colOff>
      <xdr:row>3</xdr:row>
      <xdr:rowOff>158750</xdr:rowOff>
    </xdr:from>
    <xdr:ext cx="2790824" cy="254557"/>
    <xdr:sp macro="" textlink="">
      <xdr:nvSpPr>
        <xdr:cNvPr id="10" name="7 CuadroTexto">
          <a:extLst>
            <a:ext uri="{FF2B5EF4-FFF2-40B4-BE49-F238E27FC236}">
              <a16:creationId xmlns:a16="http://schemas.microsoft.com/office/drawing/2014/main" id="{295E1162-6D3D-402B-8713-A1331D1628D2}"/>
            </a:ext>
          </a:extLst>
        </xdr:cNvPr>
        <xdr:cNvSpPr txBox="1"/>
      </xdr:nvSpPr>
      <xdr:spPr>
        <a:xfrm>
          <a:off x="4265084" y="7302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CUARTO 2021 </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8</xdr:col>
      <xdr:colOff>602008</xdr:colOff>
      <xdr:row>0</xdr:row>
      <xdr:rowOff>0</xdr:rowOff>
    </xdr:from>
    <xdr:ext cx="858825" cy="254557"/>
    <xdr:sp macro="" textlink="">
      <xdr:nvSpPr>
        <xdr:cNvPr id="2" name="3 CuadroTexto">
          <a:extLst>
            <a:ext uri="{FF2B5EF4-FFF2-40B4-BE49-F238E27FC236}">
              <a16:creationId xmlns:a16="http://schemas.microsoft.com/office/drawing/2014/main" id="{3760829B-AFE2-4B7A-BA58-AF4200D094DD}"/>
            </a:ext>
          </a:extLst>
        </xdr:cNvPr>
        <xdr:cNvSpPr txBox="1"/>
      </xdr:nvSpPr>
      <xdr:spPr>
        <a:xfrm>
          <a:off x="6621808" y="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ETCA-I-12</a:t>
          </a:r>
        </a:p>
      </xdr:txBody>
    </xdr:sp>
    <xdr:clientData/>
  </xdr:oneCellAnchor>
  <xdr:oneCellAnchor>
    <xdr:from>
      <xdr:col>8</xdr:col>
      <xdr:colOff>0</xdr:colOff>
      <xdr:row>2</xdr:row>
      <xdr:rowOff>142875</xdr:rowOff>
    </xdr:from>
    <xdr:ext cx="184731" cy="264560"/>
    <xdr:sp macro="" textlink="">
      <xdr:nvSpPr>
        <xdr:cNvPr id="3" name="4 CuadroTexto">
          <a:extLst>
            <a:ext uri="{FF2B5EF4-FFF2-40B4-BE49-F238E27FC236}">
              <a16:creationId xmlns:a16="http://schemas.microsoft.com/office/drawing/2014/main" id="{3F423B75-C008-4C08-8566-03E501AE6FA6}"/>
            </a:ext>
          </a:extLst>
        </xdr:cNvPr>
        <xdr:cNvSpPr txBox="1"/>
      </xdr:nvSpPr>
      <xdr:spPr>
        <a:xfrm>
          <a:off x="60198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6</xdr:col>
      <xdr:colOff>228600</xdr:colOff>
      <xdr:row>2</xdr:row>
      <xdr:rowOff>133350</xdr:rowOff>
    </xdr:from>
    <xdr:ext cx="2790824" cy="254557"/>
    <xdr:sp macro="" textlink="">
      <xdr:nvSpPr>
        <xdr:cNvPr id="4" name="4 CuadroTexto">
          <a:extLst>
            <a:ext uri="{FF2B5EF4-FFF2-40B4-BE49-F238E27FC236}">
              <a16:creationId xmlns:a16="http://schemas.microsoft.com/office/drawing/2014/main" id="{7250274C-A5BC-4DC4-8056-ED76F7C6032D}"/>
            </a:ext>
          </a:extLst>
        </xdr:cNvPr>
        <xdr:cNvSpPr txBox="1"/>
      </xdr:nvSpPr>
      <xdr:spPr>
        <a:xfrm>
          <a:off x="4743450" y="5143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baseline="0">
              <a:latin typeface="Arial" pitchFamily="34" charset="0"/>
              <a:cs typeface="Arial" pitchFamily="34" charset="0"/>
            </a:rPr>
            <a:t> CUARTO 2021</a:t>
          </a:r>
          <a:endParaRPr lang="es-MX" sz="1100" b="1">
            <a:latin typeface="Arial" pitchFamily="34" charset="0"/>
            <a:cs typeface="Arial"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523875</xdr:colOff>
      <xdr:row>0</xdr:row>
      <xdr:rowOff>12143</xdr:rowOff>
    </xdr:from>
    <xdr:ext cx="1325551" cy="254557"/>
    <xdr:sp macro="" textlink="">
      <xdr:nvSpPr>
        <xdr:cNvPr id="2" name="3 CuadroTexto">
          <a:extLst>
            <a:ext uri="{FF2B5EF4-FFF2-40B4-BE49-F238E27FC236}">
              <a16:creationId xmlns:a16="http://schemas.microsoft.com/office/drawing/2014/main" id="{20E98BF9-EA46-4ED6-B42D-36711DD2D7FA}"/>
            </a:ext>
          </a:extLst>
        </xdr:cNvPr>
        <xdr:cNvSpPr txBox="1"/>
      </xdr:nvSpPr>
      <xdr:spPr>
        <a:xfrm>
          <a:off x="4333875" y="12143"/>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ETCA-I-02</a:t>
          </a:r>
        </a:p>
      </xdr:txBody>
    </xdr:sp>
    <xdr:clientData/>
  </xdr:oneCellAnchor>
  <xdr:oneCellAnchor>
    <xdr:from>
      <xdr:col>0</xdr:col>
      <xdr:colOff>0</xdr:colOff>
      <xdr:row>72</xdr:row>
      <xdr:rowOff>133349</xdr:rowOff>
    </xdr:from>
    <xdr:ext cx="3200400" cy="657226"/>
    <xdr:sp macro="" textlink="">
      <xdr:nvSpPr>
        <xdr:cNvPr id="3" name="CuadroTexto 5">
          <a:extLst>
            <a:ext uri="{FF2B5EF4-FFF2-40B4-BE49-F238E27FC236}">
              <a16:creationId xmlns:a16="http://schemas.microsoft.com/office/drawing/2014/main" id="{6697A400-4B07-4AD2-A8C7-177EFDB63B37}"/>
            </a:ext>
          </a:extLst>
        </xdr:cNvPr>
        <xdr:cNvSpPr txBox="1"/>
      </xdr:nvSpPr>
      <xdr:spPr>
        <a:xfrm>
          <a:off x="0" y="13849349"/>
          <a:ext cx="3200400" cy="657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200"/>
            <a:t>______________________________________</a:t>
          </a:r>
        </a:p>
        <a:p>
          <a:pPr algn="ctr"/>
          <a:r>
            <a:rPr lang="es-MX" sz="1100" b="1">
              <a:solidFill>
                <a:schemeClr val="tx1"/>
              </a:solidFill>
              <a:effectLst/>
              <a:latin typeface="+mn-lt"/>
              <a:ea typeface="+mn-ea"/>
              <a:cs typeface="+mn-cs"/>
            </a:rPr>
            <a:t>C.P. LEONOR AMPARO LANDAVAZO GUTIERREZ</a:t>
          </a:r>
          <a:endParaRPr lang="es-MX" sz="1200">
            <a:effectLst/>
          </a:endParaRPr>
        </a:p>
        <a:p>
          <a:pPr algn="ctr"/>
          <a:r>
            <a:rPr lang="es-MX" sz="1100" b="1">
              <a:solidFill>
                <a:schemeClr val="tx1"/>
              </a:solidFill>
              <a:effectLst/>
              <a:latin typeface="+mn-lt"/>
              <a:ea typeface="+mn-ea"/>
              <a:cs typeface="+mn-cs"/>
            </a:rPr>
            <a:t>DIRECTORA ADMINISTRATIVO</a:t>
          </a:r>
          <a:endParaRPr lang="es-MX" sz="1200">
            <a:effectLst/>
          </a:endParaRPr>
        </a:p>
        <a:p>
          <a:pPr algn="ctr"/>
          <a:endParaRPr lang="es-MX" sz="1200"/>
        </a:p>
      </xdr:txBody>
    </xdr:sp>
    <xdr:clientData/>
  </xdr:oneCellAnchor>
  <xdr:oneCellAnchor>
    <xdr:from>
      <xdr:col>4</xdr:col>
      <xdr:colOff>0</xdr:colOff>
      <xdr:row>72</xdr:row>
      <xdr:rowOff>142875</xdr:rowOff>
    </xdr:from>
    <xdr:ext cx="3305175" cy="695325"/>
    <xdr:sp macro="" textlink="">
      <xdr:nvSpPr>
        <xdr:cNvPr id="4" name="CuadroTexto 5">
          <a:extLst>
            <a:ext uri="{FF2B5EF4-FFF2-40B4-BE49-F238E27FC236}">
              <a16:creationId xmlns:a16="http://schemas.microsoft.com/office/drawing/2014/main" id="{644237E4-3647-4531-A644-24FCC957006E}"/>
            </a:ext>
          </a:extLst>
        </xdr:cNvPr>
        <xdr:cNvSpPr txBox="1"/>
      </xdr:nvSpPr>
      <xdr:spPr>
        <a:xfrm>
          <a:off x="3048000" y="13858875"/>
          <a:ext cx="3305175" cy="695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200"/>
            <a:t>______________________________________</a:t>
          </a:r>
        </a:p>
        <a:p>
          <a:pPr algn="ctr"/>
          <a:r>
            <a:rPr lang="es-MX" sz="1100" b="1">
              <a:solidFill>
                <a:schemeClr val="tx1"/>
              </a:solidFill>
              <a:effectLst/>
              <a:latin typeface="+mn-lt"/>
              <a:ea typeface="+mn-ea"/>
              <a:cs typeface="+mn-cs"/>
            </a:rPr>
            <a:t>C.P. REBECA IMELDA LAGUNA FIGUEROA</a:t>
          </a:r>
        </a:p>
        <a:p>
          <a:pPr algn="ctr"/>
          <a:r>
            <a:rPr lang="es-MX" sz="1100" b="1">
              <a:solidFill>
                <a:schemeClr val="tx1"/>
              </a:solidFill>
              <a:effectLst/>
              <a:latin typeface="+mn-lt"/>
              <a:ea typeface="+mn-ea"/>
              <a:cs typeface="+mn-cs"/>
            </a:rPr>
            <a:t>DIRECTORA GENERAL DE ADMINISTRACION Y FINANZAS</a:t>
          </a:r>
          <a:endParaRPr lang="es-MX" sz="1200"/>
        </a:p>
      </xdr:txBody>
    </xdr:sp>
    <xdr:clientData/>
  </xdr:oneCellAnchor>
  <xdr:oneCellAnchor>
    <xdr:from>
      <xdr:col>4</xdr:col>
      <xdr:colOff>1695450</xdr:colOff>
      <xdr:row>2</xdr:row>
      <xdr:rowOff>9525</xdr:rowOff>
    </xdr:from>
    <xdr:ext cx="2790824" cy="254557"/>
    <xdr:sp macro="" textlink="">
      <xdr:nvSpPr>
        <xdr:cNvPr id="5" name="8 CuadroTexto">
          <a:extLst>
            <a:ext uri="{FF2B5EF4-FFF2-40B4-BE49-F238E27FC236}">
              <a16:creationId xmlns:a16="http://schemas.microsoft.com/office/drawing/2014/main" id="{81D983BF-65FA-4BDD-AA5B-447EB635D35B}"/>
            </a:ext>
          </a:extLst>
        </xdr:cNvPr>
        <xdr:cNvSpPr txBox="1"/>
      </xdr:nvSpPr>
      <xdr:spPr>
        <a:xfrm>
          <a:off x="3810000" y="39052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baseline="0">
              <a:latin typeface="Arial" pitchFamily="34" charset="0"/>
              <a:cs typeface="Arial" pitchFamily="34" charset="0"/>
            </a:rPr>
            <a:t> CUARTO 2021</a:t>
          </a:r>
          <a:endParaRPr lang="es-MX" sz="1100" b="1">
            <a:latin typeface="Arial" pitchFamily="34" charset="0"/>
            <a:cs typeface="Arial"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200025</xdr:colOff>
      <xdr:row>2</xdr:row>
      <xdr:rowOff>142875</xdr:rowOff>
    </xdr:from>
    <xdr:ext cx="184731" cy="264560"/>
    <xdr:sp macro="" textlink="">
      <xdr:nvSpPr>
        <xdr:cNvPr id="2" name="1 CuadroTexto">
          <a:extLst>
            <a:ext uri="{FF2B5EF4-FFF2-40B4-BE49-F238E27FC236}">
              <a16:creationId xmlns:a16="http://schemas.microsoft.com/office/drawing/2014/main" id="{39D8DD73-DC81-4F30-A441-AD2302678562}"/>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2</xdr:row>
      <xdr:rowOff>142875</xdr:rowOff>
    </xdr:from>
    <xdr:ext cx="184731" cy="264560"/>
    <xdr:sp macro="" textlink="">
      <xdr:nvSpPr>
        <xdr:cNvPr id="3" name="1 CuadroTexto">
          <a:extLst>
            <a:ext uri="{FF2B5EF4-FFF2-40B4-BE49-F238E27FC236}">
              <a16:creationId xmlns:a16="http://schemas.microsoft.com/office/drawing/2014/main" id="{A632B89A-8C1B-4700-8BD9-331CAB2849F6}"/>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200025</xdr:colOff>
      <xdr:row>2</xdr:row>
      <xdr:rowOff>142875</xdr:rowOff>
    </xdr:from>
    <xdr:ext cx="184731" cy="264560"/>
    <xdr:sp macro="" textlink="">
      <xdr:nvSpPr>
        <xdr:cNvPr id="4" name="1 CuadroTexto">
          <a:extLst>
            <a:ext uri="{FF2B5EF4-FFF2-40B4-BE49-F238E27FC236}">
              <a16:creationId xmlns:a16="http://schemas.microsoft.com/office/drawing/2014/main" id="{9B446A2F-8AD0-4D9C-8F08-A4EA3453AD1B}"/>
            </a:ext>
          </a:extLst>
        </xdr:cNvPr>
        <xdr:cNvSpPr txBox="1"/>
      </xdr:nvSpPr>
      <xdr:spPr>
        <a:xfrm>
          <a:off x="17049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3</xdr:col>
      <xdr:colOff>245349</xdr:colOff>
      <xdr:row>0</xdr:row>
      <xdr:rowOff>63500</xdr:rowOff>
    </xdr:from>
    <xdr:ext cx="858825" cy="254557"/>
    <xdr:sp macro="" textlink="">
      <xdr:nvSpPr>
        <xdr:cNvPr id="5" name="3 CuadroTexto">
          <a:extLst>
            <a:ext uri="{FF2B5EF4-FFF2-40B4-BE49-F238E27FC236}">
              <a16:creationId xmlns:a16="http://schemas.microsoft.com/office/drawing/2014/main" id="{626E22E7-F7C1-4E3A-9CC7-81A3744047A7}"/>
            </a:ext>
          </a:extLst>
        </xdr:cNvPr>
        <xdr:cNvSpPr txBox="1"/>
      </xdr:nvSpPr>
      <xdr:spPr>
        <a:xfrm>
          <a:off x="2502774" y="635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ETCA-I-03</a:t>
          </a:r>
        </a:p>
      </xdr:txBody>
    </xdr:sp>
    <xdr:clientData/>
  </xdr:oneCellAnchor>
  <xdr:oneCellAnchor>
    <xdr:from>
      <xdr:col>1</xdr:col>
      <xdr:colOff>0</xdr:colOff>
      <xdr:row>66</xdr:row>
      <xdr:rowOff>0</xdr:rowOff>
    </xdr:from>
    <xdr:ext cx="3019425" cy="662517"/>
    <xdr:sp macro="" textlink="">
      <xdr:nvSpPr>
        <xdr:cNvPr id="6" name="CuadroTexto 5">
          <a:extLst>
            <a:ext uri="{FF2B5EF4-FFF2-40B4-BE49-F238E27FC236}">
              <a16:creationId xmlns:a16="http://schemas.microsoft.com/office/drawing/2014/main" id="{BEC186CC-0595-49B4-9F91-4DC64B4CE0B3}"/>
            </a:ext>
          </a:extLst>
        </xdr:cNvPr>
        <xdr:cNvSpPr txBox="1"/>
      </xdr:nvSpPr>
      <xdr:spPr>
        <a:xfrm>
          <a:off x="752475" y="1257300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algn="ctr"/>
          <a:r>
            <a:rPr lang="es-MX" sz="1100" b="1">
              <a:solidFill>
                <a:schemeClr val="tx1"/>
              </a:solidFill>
              <a:effectLst/>
              <a:latin typeface="+mn-lt"/>
              <a:ea typeface="+mn-ea"/>
              <a:cs typeface="+mn-cs"/>
            </a:rPr>
            <a:t>C.P. LEONOR AMPARO LANDAVAZO GUTIERREZ</a:t>
          </a:r>
          <a:endParaRPr lang="es-MX">
            <a:effectLst/>
          </a:endParaRPr>
        </a:p>
        <a:p>
          <a:pPr algn="ctr"/>
          <a:r>
            <a:rPr lang="es-MX" sz="1100" b="1">
              <a:solidFill>
                <a:schemeClr val="tx1"/>
              </a:solidFill>
              <a:effectLst/>
              <a:latin typeface="+mn-lt"/>
              <a:ea typeface="+mn-ea"/>
              <a:cs typeface="+mn-cs"/>
            </a:rPr>
            <a:t>DIRECTORA ADMINISTRATIVO</a:t>
          </a:r>
          <a:endParaRPr lang="es-MX">
            <a:effectLst/>
          </a:endParaRPr>
        </a:p>
        <a:p>
          <a:pPr algn="ctr"/>
          <a:endParaRPr lang="es-MX" sz="1100"/>
        </a:p>
      </xdr:txBody>
    </xdr:sp>
    <xdr:clientData/>
  </xdr:oneCellAnchor>
  <xdr:oneCellAnchor>
    <xdr:from>
      <xdr:col>1</xdr:col>
      <xdr:colOff>5308023</xdr:colOff>
      <xdr:row>66</xdr:row>
      <xdr:rowOff>0</xdr:rowOff>
    </xdr:from>
    <xdr:ext cx="3454977" cy="662517"/>
    <xdr:sp macro="" textlink="">
      <xdr:nvSpPr>
        <xdr:cNvPr id="7" name="CuadroTexto 5">
          <a:extLst>
            <a:ext uri="{FF2B5EF4-FFF2-40B4-BE49-F238E27FC236}">
              <a16:creationId xmlns:a16="http://schemas.microsoft.com/office/drawing/2014/main" id="{D6CC2C01-C769-46A2-8C20-56E2C8C469F8}"/>
            </a:ext>
          </a:extLst>
        </xdr:cNvPr>
        <xdr:cNvSpPr txBox="1"/>
      </xdr:nvSpPr>
      <xdr:spPr>
        <a:xfrm>
          <a:off x="1507548" y="12573000"/>
          <a:ext cx="3454977"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marL="0" marR="0" lvl="0" indent="0" algn="ctr" defTabSz="914400" eaLnBrk="1" fontAlgn="auto" latinLnBrk="0" hangingPunct="1">
            <a:lnSpc>
              <a:spcPct val="100000"/>
            </a:lnSpc>
            <a:spcBef>
              <a:spcPts val="0"/>
            </a:spcBef>
            <a:spcAft>
              <a:spcPts val="0"/>
            </a:spcAft>
            <a:buClrTx/>
            <a:buSzTx/>
            <a:buFontTx/>
            <a:buNone/>
            <a:tabLst/>
            <a:defRPr/>
          </a:pPr>
          <a:r>
            <a:rPr lang="es-MX" sz="1100" b="1">
              <a:solidFill>
                <a:schemeClr val="tx1"/>
              </a:solidFill>
              <a:effectLst/>
              <a:latin typeface="+mn-lt"/>
              <a:ea typeface="+mn-ea"/>
              <a:cs typeface="+mn-cs"/>
            </a:rPr>
            <a:t>C.P. REBECA IMELDA LAGUNA FIGUEROA</a:t>
          </a:r>
        </a:p>
        <a:p>
          <a:pPr algn="ctr"/>
          <a:r>
            <a:rPr lang="es-MX" sz="1100" b="1">
              <a:solidFill>
                <a:schemeClr val="tx1"/>
              </a:solidFill>
              <a:effectLst/>
              <a:latin typeface="+mn-lt"/>
              <a:ea typeface="+mn-ea"/>
              <a:cs typeface="+mn-cs"/>
            </a:rPr>
            <a:t>DIRECTORA GENERAL DE ADMINISTRACION Y FINANZAS</a:t>
          </a:r>
          <a:endParaRPr lang="es-MX">
            <a:effectLst/>
          </a:endParaRPr>
        </a:p>
        <a:p>
          <a:pPr algn="ctr"/>
          <a:endParaRPr lang="es-MX" sz="1100"/>
        </a:p>
      </xdr:txBody>
    </xdr:sp>
    <xdr:clientData/>
  </xdr:oneCellAnchor>
  <xdr:oneCellAnchor>
    <xdr:from>
      <xdr:col>1</xdr:col>
      <xdr:colOff>6318250</xdr:colOff>
      <xdr:row>2</xdr:row>
      <xdr:rowOff>116416</xdr:rowOff>
    </xdr:from>
    <xdr:ext cx="2790824" cy="254557"/>
    <xdr:sp macro="" textlink="">
      <xdr:nvSpPr>
        <xdr:cNvPr id="8" name="8 CuadroTexto">
          <a:extLst>
            <a:ext uri="{FF2B5EF4-FFF2-40B4-BE49-F238E27FC236}">
              <a16:creationId xmlns:a16="http://schemas.microsoft.com/office/drawing/2014/main" id="{E7BFC470-BC19-474F-B6A8-2E70277974F5}"/>
            </a:ext>
          </a:extLst>
        </xdr:cNvPr>
        <xdr:cNvSpPr txBox="1"/>
      </xdr:nvSpPr>
      <xdr:spPr>
        <a:xfrm>
          <a:off x="1508125" y="497416"/>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a:t>
          </a:r>
          <a:r>
            <a:rPr lang="es-MX" sz="1100" b="1" u="sng" baseline="0">
              <a:latin typeface="Arial" pitchFamily="34" charset="0"/>
              <a:cs typeface="Arial" pitchFamily="34" charset="0"/>
            </a:rPr>
            <a:t> </a:t>
          </a:r>
          <a:r>
            <a:rPr lang="es-MX" sz="1100" b="1" u="sng">
              <a:latin typeface="Arial" pitchFamily="34" charset="0"/>
              <a:cs typeface="Arial" pitchFamily="34" charset="0"/>
            </a:rPr>
            <a:t>CUARTO 2021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190500</xdr:colOff>
      <xdr:row>42</xdr:row>
      <xdr:rowOff>31750</xdr:rowOff>
    </xdr:from>
    <xdr:ext cx="3019425" cy="662517"/>
    <xdr:sp macro="" textlink="">
      <xdr:nvSpPr>
        <xdr:cNvPr id="2" name="CuadroTexto 5">
          <a:extLst>
            <a:ext uri="{FF2B5EF4-FFF2-40B4-BE49-F238E27FC236}">
              <a16:creationId xmlns:a16="http://schemas.microsoft.com/office/drawing/2014/main" id="{194A66DA-0A00-400B-A847-367B9873A1E8}"/>
            </a:ext>
          </a:extLst>
        </xdr:cNvPr>
        <xdr:cNvSpPr txBox="1"/>
      </xdr:nvSpPr>
      <xdr:spPr>
        <a:xfrm>
          <a:off x="190500" y="803275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algn="ctr"/>
          <a:r>
            <a:rPr lang="es-MX" sz="1100" b="1">
              <a:solidFill>
                <a:schemeClr val="tx1"/>
              </a:solidFill>
              <a:effectLst/>
              <a:latin typeface="+mn-lt"/>
              <a:ea typeface="+mn-ea"/>
              <a:cs typeface="+mn-cs"/>
            </a:rPr>
            <a:t>C.P. LEONOR AMPARO LANDAVAZO GUTIERREZ</a:t>
          </a:r>
          <a:endParaRPr lang="es-MX">
            <a:effectLst/>
          </a:endParaRPr>
        </a:p>
        <a:p>
          <a:pPr algn="ctr"/>
          <a:r>
            <a:rPr lang="es-MX" sz="1100" b="1">
              <a:solidFill>
                <a:schemeClr val="tx1"/>
              </a:solidFill>
              <a:effectLst/>
              <a:latin typeface="+mn-lt"/>
              <a:ea typeface="+mn-ea"/>
              <a:cs typeface="+mn-cs"/>
            </a:rPr>
            <a:t>DIRECTORA ADMINISTRATIVO</a:t>
          </a:r>
          <a:endParaRPr lang="es-MX">
            <a:effectLst/>
          </a:endParaRPr>
        </a:p>
        <a:p>
          <a:pPr algn="ctr"/>
          <a:endParaRPr lang="es-MX" sz="1100"/>
        </a:p>
      </xdr:txBody>
    </xdr:sp>
    <xdr:clientData/>
  </xdr:oneCellAnchor>
  <xdr:oneCellAnchor>
    <xdr:from>
      <xdr:col>2</xdr:col>
      <xdr:colOff>628651</xdr:colOff>
      <xdr:row>42</xdr:row>
      <xdr:rowOff>31750</xdr:rowOff>
    </xdr:from>
    <xdr:ext cx="3440640" cy="662517"/>
    <xdr:sp macro="" textlink="">
      <xdr:nvSpPr>
        <xdr:cNvPr id="3" name="CuadroTexto 5">
          <a:extLst>
            <a:ext uri="{FF2B5EF4-FFF2-40B4-BE49-F238E27FC236}">
              <a16:creationId xmlns:a16="http://schemas.microsoft.com/office/drawing/2014/main" id="{9D7CB65C-852F-4D7F-9119-30CBB480FD36}"/>
            </a:ext>
          </a:extLst>
        </xdr:cNvPr>
        <xdr:cNvSpPr txBox="1"/>
      </xdr:nvSpPr>
      <xdr:spPr>
        <a:xfrm>
          <a:off x="2152651" y="8032750"/>
          <a:ext cx="344064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algn="ctr"/>
          <a:r>
            <a:rPr lang="es-MX" sz="1100" b="1">
              <a:solidFill>
                <a:schemeClr val="tx1"/>
              </a:solidFill>
              <a:effectLst/>
              <a:latin typeface="+mn-lt"/>
              <a:ea typeface="+mn-ea"/>
              <a:cs typeface="+mn-cs"/>
            </a:rPr>
            <a:t>C.P. REBECA IMELDA LAGUNA FIGUEROA</a:t>
          </a:r>
        </a:p>
        <a:p>
          <a:pPr algn="ctr"/>
          <a:r>
            <a:rPr lang="es-MX" sz="1100" b="1">
              <a:solidFill>
                <a:schemeClr val="tx1"/>
              </a:solidFill>
              <a:effectLst/>
              <a:latin typeface="+mn-lt"/>
              <a:ea typeface="+mn-ea"/>
              <a:cs typeface="+mn-cs"/>
            </a:rPr>
            <a:t>DIRECTORA GENERAL DE ADMINISTRACION Y FINANZAS</a:t>
          </a:r>
          <a:endParaRPr lang="es-MX">
            <a:effectLst/>
          </a:endParaRPr>
        </a:p>
        <a:p>
          <a:pPr algn="ctr"/>
          <a:endParaRPr lang="es-MX" sz="1100"/>
        </a:p>
      </xdr:txBody>
    </xdr:sp>
    <xdr:clientData/>
  </xdr:oneCellAnchor>
  <xdr:oneCellAnchor>
    <xdr:from>
      <xdr:col>3</xdr:col>
      <xdr:colOff>460375</xdr:colOff>
      <xdr:row>1</xdr:row>
      <xdr:rowOff>158750</xdr:rowOff>
    </xdr:from>
    <xdr:ext cx="2790824" cy="254557"/>
    <xdr:sp macro="" textlink="">
      <xdr:nvSpPr>
        <xdr:cNvPr id="4" name="8 CuadroTexto">
          <a:extLst>
            <a:ext uri="{FF2B5EF4-FFF2-40B4-BE49-F238E27FC236}">
              <a16:creationId xmlns:a16="http://schemas.microsoft.com/office/drawing/2014/main" id="{B6B6B5A3-EFB5-4FA3-A5D9-D77C11731BB1}"/>
            </a:ext>
          </a:extLst>
        </xdr:cNvPr>
        <xdr:cNvSpPr txBox="1"/>
      </xdr:nvSpPr>
      <xdr:spPr>
        <a:xfrm>
          <a:off x="2746375" y="34925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CUARTO 2021 </a:t>
          </a:r>
        </a:p>
      </xdr:txBody>
    </xdr:sp>
    <xdr:clientData/>
  </xdr:oneCellAnchor>
  <xdr:oneCellAnchor>
    <xdr:from>
      <xdr:col>5</xdr:col>
      <xdr:colOff>111125</xdr:colOff>
      <xdr:row>0</xdr:row>
      <xdr:rowOff>0</xdr:rowOff>
    </xdr:from>
    <xdr:ext cx="858825" cy="254557"/>
    <xdr:sp macro="" textlink="">
      <xdr:nvSpPr>
        <xdr:cNvPr id="5" name="3 CuadroTexto">
          <a:extLst>
            <a:ext uri="{FF2B5EF4-FFF2-40B4-BE49-F238E27FC236}">
              <a16:creationId xmlns:a16="http://schemas.microsoft.com/office/drawing/2014/main" id="{966074ED-625D-4B70-BF84-B6BD7E4B9136}"/>
            </a:ext>
          </a:extLst>
        </xdr:cNvPr>
        <xdr:cNvSpPr txBox="1"/>
      </xdr:nvSpPr>
      <xdr:spPr>
        <a:xfrm>
          <a:off x="3921125" y="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ETCA-I-04</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2</xdr:row>
      <xdr:rowOff>142875</xdr:rowOff>
    </xdr:from>
    <xdr:ext cx="184731" cy="264560"/>
    <xdr:sp macro="" textlink="">
      <xdr:nvSpPr>
        <xdr:cNvPr id="2" name="4 CuadroTexto">
          <a:extLst>
            <a:ext uri="{FF2B5EF4-FFF2-40B4-BE49-F238E27FC236}">
              <a16:creationId xmlns:a16="http://schemas.microsoft.com/office/drawing/2014/main" id="{86A40BBE-E8A6-4489-AF92-AAEEC9AC230F}"/>
            </a:ext>
          </a:extLst>
        </xdr:cNvPr>
        <xdr:cNvSpPr txBox="1"/>
      </xdr:nvSpPr>
      <xdr:spPr>
        <a:xfrm>
          <a:off x="7524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2</xdr:col>
      <xdr:colOff>154333</xdr:colOff>
      <xdr:row>0</xdr:row>
      <xdr:rowOff>38100</xdr:rowOff>
    </xdr:from>
    <xdr:ext cx="858825" cy="254557"/>
    <xdr:sp macro="" textlink="">
      <xdr:nvSpPr>
        <xdr:cNvPr id="3" name="6 CuadroTexto">
          <a:extLst>
            <a:ext uri="{FF2B5EF4-FFF2-40B4-BE49-F238E27FC236}">
              <a16:creationId xmlns:a16="http://schemas.microsoft.com/office/drawing/2014/main" id="{7A97F1B6-1550-4143-BBB8-9A35195DF0C5}"/>
            </a:ext>
          </a:extLst>
        </xdr:cNvPr>
        <xdr:cNvSpPr txBox="1"/>
      </xdr:nvSpPr>
      <xdr:spPr>
        <a:xfrm>
          <a:off x="1659283" y="3810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ETCA-I-05</a:t>
          </a:r>
        </a:p>
      </xdr:txBody>
    </xdr:sp>
    <xdr:clientData/>
  </xdr:oneCellAnchor>
  <xdr:oneCellAnchor>
    <xdr:from>
      <xdr:col>1</xdr:col>
      <xdr:colOff>200025</xdr:colOff>
      <xdr:row>2</xdr:row>
      <xdr:rowOff>142875</xdr:rowOff>
    </xdr:from>
    <xdr:ext cx="184731" cy="264560"/>
    <xdr:sp macro="" textlink="">
      <xdr:nvSpPr>
        <xdr:cNvPr id="4" name="1 CuadroTexto">
          <a:extLst>
            <a:ext uri="{FF2B5EF4-FFF2-40B4-BE49-F238E27FC236}">
              <a16:creationId xmlns:a16="http://schemas.microsoft.com/office/drawing/2014/main" id="{A4D8DCF0-6542-4D43-9F64-40CEA0FF0180}"/>
            </a:ext>
          </a:extLst>
        </xdr:cNvPr>
        <xdr:cNvSpPr txBox="1"/>
      </xdr:nvSpPr>
      <xdr:spPr>
        <a:xfrm>
          <a:off x="9525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4905375</xdr:colOff>
      <xdr:row>2</xdr:row>
      <xdr:rowOff>0</xdr:rowOff>
    </xdr:from>
    <xdr:ext cx="2790824" cy="254557"/>
    <xdr:sp macro="" textlink="">
      <xdr:nvSpPr>
        <xdr:cNvPr id="5" name="8 CuadroTexto">
          <a:extLst>
            <a:ext uri="{FF2B5EF4-FFF2-40B4-BE49-F238E27FC236}">
              <a16:creationId xmlns:a16="http://schemas.microsoft.com/office/drawing/2014/main" id="{EEA0F2C6-9AEF-4C87-8022-269762845A96}"/>
            </a:ext>
          </a:extLst>
        </xdr:cNvPr>
        <xdr:cNvSpPr txBox="1"/>
      </xdr:nvSpPr>
      <xdr:spPr>
        <a:xfrm>
          <a:off x="752475" y="3810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 </a:t>
          </a:r>
          <a:r>
            <a:rPr lang="es-MX" sz="1100" b="1" u="sng" baseline="0">
              <a:latin typeface="Arial" pitchFamily="34" charset="0"/>
              <a:cs typeface="Arial" pitchFamily="34" charset="0"/>
            </a:rPr>
            <a:t> </a:t>
          </a:r>
          <a:r>
            <a:rPr lang="es-MX" sz="1100" b="1" u="sng">
              <a:latin typeface="Arial" pitchFamily="34" charset="0"/>
              <a:cs typeface="Arial" pitchFamily="34" charset="0"/>
            </a:rPr>
            <a:t>CUARTO</a:t>
          </a:r>
          <a:r>
            <a:rPr lang="es-MX" sz="1100" b="1" u="sng" baseline="0">
              <a:latin typeface="Arial" pitchFamily="34" charset="0"/>
              <a:cs typeface="Arial" pitchFamily="34" charset="0"/>
            </a:rPr>
            <a:t> 2021</a:t>
          </a:r>
          <a:endParaRPr lang="es-MX" sz="1100" b="1" u="sng">
            <a:latin typeface="Arial" pitchFamily="34" charset="0"/>
            <a:cs typeface="Arial" pitchFamily="34" charset="0"/>
          </a:endParaRPr>
        </a:p>
      </xdr:txBody>
    </xdr:sp>
    <xdr:clientData/>
  </xdr:oneCellAnchor>
  <xdr:oneCellAnchor>
    <xdr:from>
      <xdr:col>0</xdr:col>
      <xdr:colOff>0</xdr:colOff>
      <xdr:row>63</xdr:row>
      <xdr:rowOff>114300</xdr:rowOff>
    </xdr:from>
    <xdr:ext cx="2952750" cy="682624"/>
    <xdr:sp macro="" textlink="">
      <xdr:nvSpPr>
        <xdr:cNvPr id="6" name="CuadroTexto 5">
          <a:extLst>
            <a:ext uri="{FF2B5EF4-FFF2-40B4-BE49-F238E27FC236}">
              <a16:creationId xmlns:a16="http://schemas.microsoft.com/office/drawing/2014/main" id="{1D0C88F5-98BD-471D-91BE-1C2A7AC812D8}"/>
            </a:ext>
          </a:extLst>
        </xdr:cNvPr>
        <xdr:cNvSpPr txBox="1"/>
      </xdr:nvSpPr>
      <xdr:spPr>
        <a:xfrm>
          <a:off x="0" y="12115800"/>
          <a:ext cx="2952750" cy="682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algn="ctr"/>
          <a:r>
            <a:rPr lang="es-MX" sz="1100" b="1">
              <a:solidFill>
                <a:schemeClr val="tx1"/>
              </a:solidFill>
              <a:effectLst/>
              <a:latin typeface="+mn-lt"/>
              <a:ea typeface="+mn-ea"/>
              <a:cs typeface="+mn-cs"/>
            </a:rPr>
            <a:t>C.P. LEONOR AMPARO LANDAVAZO GUTIERREZ</a:t>
          </a:r>
          <a:endParaRPr lang="es-MX">
            <a:effectLst/>
          </a:endParaRPr>
        </a:p>
        <a:p>
          <a:pPr algn="ctr"/>
          <a:r>
            <a:rPr lang="es-MX" sz="1100" b="1">
              <a:solidFill>
                <a:schemeClr val="tx1"/>
              </a:solidFill>
              <a:effectLst/>
              <a:latin typeface="+mn-lt"/>
              <a:ea typeface="+mn-ea"/>
              <a:cs typeface="+mn-cs"/>
            </a:rPr>
            <a:t>DIRECTORA ADMINISTRATIVO</a:t>
          </a:r>
          <a:endParaRPr lang="es-MX">
            <a:effectLst/>
          </a:endParaRPr>
        </a:p>
        <a:p>
          <a:pPr algn="ctr"/>
          <a:endParaRPr lang="es-MX" sz="1100"/>
        </a:p>
      </xdr:txBody>
    </xdr:sp>
    <xdr:clientData/>
  </xdr:oneCellAnchor>
  <xdr:oneCellAnchor>
    <xdr:from>
      <xdr:col>0</xdr:col>
      <xdr:colOff>3894668</xdr:colOff>
      <xdr:row>63</xdr:row>
      <xdr:rowOff>123825</xdr:rowOff>
    </xdr:from>
    <xdr:ext cx="3257020" cy="722313"/>
    <xdr:sp macro="" textlink="">
      <xdr:nvSpPr>
        <xdr:cNvPr id="7" name="CuadroTexto 5">
          <a:extLst>
            <a:ext uri="{FF2B5EF4-FFF2-40B4-BE49-F238E27FC236}">
              <a16:creationId xmlns:a16="http://schemas.microsoft.com/office/drawing/2014/main" id="{CA3EFA33-2B36-4B93-8FB8-8A29CAEC710E}"/>
            </a:ext>
          </a:extLst>
        </xdr:cNvPr>
        <xdr:cNvSpPr txBox="1"/>
      </xdr:nvSpPr>
      <xdr:spPr>
        <a:xfrm>
          <a:off x="751418" y="12125325"/>
          <a:ext cx="3257020" cy="722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algn="ctr"/>
          <a:r>
            <a:rPr lang="es-MX" sz="1100" b="1">
              <a:solidFill>
                <a:schemeClr val="tx1"/>
              </a:solidFill>
              <a:effectLst/>
              <a:latin typeface="+mn-lt"/>
              <a:ea typeface="+mn-ea"/>
              <a:cs typeface="+mn-cs"/>
            </a:rPr>
            <a:t>C.P. REBECA IMELDA LAGUNA FIGUEROA</a:t>
          </a:r>
        </a:p>
        <a:p>
          <a:pPr algn="ctr"/>
          <a:r>
            <a:rPr lang="es-MX" sz="1100" b="1">
              <a:solidFill>
                <a:schemeClr val="tx1"/>
              </a:solidFill>
              <a:effectLst/>
              <a:latin typeface="+mn-lt"/>
              <a:ea typeface="+mn-ea"/>
              <a:cs typeface="+mn-cs"/>
            </a:rPr>
            <a:t>DIRECTORA GENERAL DE ADMINISTRACION Y FINANZAS</a:t>
          </a:r>
          <a:endParaRPr lang="es-MX">
            <a:effectLst/>
          </a:endParaRPr>
        </a:p>
        <a:p>
          <a:pPr algn="ctr"/>
          <a:endParaRPr lang="es-MX"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649165</xdr:colOff>
      <xdr:row>0</xdr:row>
      <xdr:rowOff>30773</xdr:rowOff>
    </xdr:from>
    <xdr:ext cx="1066800" cy="254557"/>
    <xdr:sp macro="" textlink="">
      <xdr:nvSpPr>
        <xdr:cNvPr id="2" name="1 CuadroTexto">
          <a:extLst>
            <a:ext uri="{FF2B5EF4-FFF2-40B4-BE49-F238E27FC236}">
              <a16:creationId xmlns:a16="http://schemas.microsoft.com/office/drawing/2014/main" id="{1B187AAF-D503-47C5-9BD8-179F77C9A3EB}"/>
            </a:ext>
          </a:extLst>
        </xdr:cNvPr>
        <xdr:cNvSpPr txBox="1"/>
      </xdr:nvSpPr>
      <xdr:spPr>
        <a:xfrm>
          <a:off x="2154115" y="30773"/>
          <a:ext cx="1066800"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lang="es-MX" sz="1100" b="1">
              <a:latin typeface="Arial" pitchFamily="34" charset="0"/>
              <a:cs typeface="Arial" pitchFamily="34" charset="0"/>
            </a:rPr>
            <a:t>ETCA-I-06</a:t>
          </a:r>
        </a:p>
      </xdr:txBody>
    </xdr:sp>
    <xdr:clientData/>
  </xdr:oneCellAnchor>
  <xdr:oneCellAnchor>
    <xdr:from>
      <xdr:col>1</xdr:col>
      <xdr:colOff>87923</xdr:colOff>
      <xdr:row>65</xdr:row>
      <xdr:rowOff>43962</xdr:rowOff>
    </xdr:from>
    <xdr:ext cx="2742362" cy="681404"/>
    <xdr:sp macro="" textlink="">
      <xdr:nvSpPr>
        <xdr:cNvPr id="3" name="CuadroTexto 5">
          <a:extLst>
            <a:ext uri="{FF2B5EF4-FFF2-40B4-BE49-F238E27FC236}">
              <a16:creationId xmlns:a16="http://schemas.microsoft.com/office/drawing/2014/main" id="{944A6363-BF41-491A-9838-F318B109BD27}"/>
            </a:ext>
          </a:extLst>
        </xdr:cNvPr>
        <xdr:cNvSpPr txBox="1"/>
      </xdr:nvSpPr>
      <xdr:spPr>
        <a:xfrm>
          <a:off x="840398" y="12426462"/>
          <a:ext cx="2742362" cy="681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algn="ctr"/>
          <a:r>
            <a:rPr lang="es-MX" sz="1050" b="1">
              <a:solidFill>
                <a:schemeClr val="tx1"/>
              </a:solidFill>
              <a:effectLst/>
              <a:latin typeface="+mn-lt"/>
              <a:ea typeface="+mn-ea"/>
              <a:cs typeface="+mn-cs"/>
            </a:rPr>
            <a:t>C.P. LEONOR AMPARO LANDAVAZO GUTIERREZ</a:t>
          </a:r>
          <a:endParaRPr lang="es-MX" sz="1050">
            <a:effectLst/>
          </a:endParaRPr>
        </a:p>
        <a:p>
          <a:pPr algn="ctr"/>
          <a:r>
            <a:rPr lang="es-MX" sz="1050" b="1">
              <a:solidFill>
                <a:schemeClr val="tx1"/>
              </a:solidFill>
              <a:effectLst/>
              <a:latin typeface="+mn-lt"/>
              <a:ea typeface="+mn-ea"/>
              <a:cs typeface="+mn-cs"/>
            </a:rPr>
            <a:t>DIRECTORA ADMINISTRATIVO</a:t>
          </a:r>
          <a:endParaRPr lang="es-MX" sz="1050">
            <a:effectLst/>
          </a:endParaRPr>
        </a:p>
        <a:p>
          <a:pPr algn="ctr"/>
          <a:endParaRPr lang="es-MX" sz="1100"/>
        </a:p>
      </xdr:txBody>
    </xdr:sp>
    <xdr:clientData/>
  </xdr:oneCellAnchor>
  <xdr:oneCellAnchor>
    <xdr:from>
      <xdr:col>1</xdr:col>
      <xdr:colOff>3033345</xdr:colOff>
      <xdr:row>65</xdr:row>
      <xdr:rowOff>51288</xdr:rowOff>
    </xdr:from>
    <xdr:ext cx="3273565" cy="674077"/>
    <xdr:sp macro="" textlink="">
      <xdr:nvSpPr>
        <xdr:cNvPr id="4" name="CuadroTexto 5">
          <a:extLst>
            <a:ext uri="{FF2B5EF4-FFF2-40B4-BE49-F238E27FC236}">
              <a16:creationId xmlns:a16="http://schemas.microsoft.com/office/drawing/2014/main" id="{73AA92A2-7269-43A9-80A3-B51553DC6BC8}"/>
            </a:ext>
          </a:extLst>
        </xdr:cNvPr>
        <xdr:cNvSpPr txBox="1"/>
      </xdr:nvSpPr>
      <xdr:spPr>
        <a:xfrm>
          <a:off x="1509345" y="12433788"/>
          <a:ext cx="3273565" cy="6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a:t>
          </a:r>
        </a:p>
        <a:p>
          <a:pPr algn="ctr"/>
          <a:r>
            <a:rPr lang="es-MX" sz="1100" b="1">
              <a:solidFill>
                <a:schemeClr val="tx1"/>
              </a:solidFill>
              <a:effectLst/>
              <a:latin typeface="+mn-lt"/>
              <a:ea typeface="+mn-ea"/>
              <a:cs typeface="+mn-cs"/>
            </a:rPr>
            <a:t>C.P. REBECA IMELDA LAGUNA FIGUEROA</a:t>
          </a:r>
        </a:p>
        <a:p>
          <a:pPr algn="ctr"/>
          <a:r>
            <a:rPr lang="es-MX" sz="1100" b="1">
              <a:solidFill>
                <a:schemeClr val="tx1"/>
              </a:solidFill>
              <a:effectLst/>
              <a:latin typeface="+mn-lt"/>
              <a:ea typeface="+mn-ea"/>
              <a:cs typeface="+mn-cs"/>
            </a:rPr>
            <a:t>DIRECTORA GENERAL DE ADMINISTRACION Y FINANZAS</a:t>
          </a:r>
          <a:endParaRPr lang="es-MX">
            <a:effectLst/>
          </a:endParaRPr>
        </a:p>
        <a:p>
          <a:pPr algn="ctr"/>
          <a:endParaRPr lang="es-MX" sz="1100"/>
        </a:p>
      </xdr:txBody>
    </xdr:sp>
    <xdr:clientData/>
  </xdr:oneCellAnchor>
  <xdr:oneCellAnchor>
    <xdr:from>
      <xdr:col>1</xdr:col>
      <xdr:colOff>3632583</xdr:colOff>
      <xdr:row>2</xdr:row>
      <xdr:rowOff>180033</xdr:rowOff>
    </xdr:from>
    <xdr:ext cx="2790824" cy="254557"/>
    <xdr:sp macro="" textlink="">
      <xdr:nvSpPr>
        <xdr:cNvPr id="5" name="5 CuadroTexto">
          <a:extLst>
            <a:ext uri="{FF2B5EF4-FFF2-40B4-BE49-F238E27FC236}">
              <a16:creationId xmlns:a16="http://schemas.microsoft.com/office/drawing/2014/main" id="{76F1489C-EA26-4314-893E-B9740F8A7D68}"/>
            </a:ext>
          </a:extLst>
        </xdr:cNvPr>
        <xdr:cNvSpPr txBox="1"/>
      </xdr:nvSpPr>
      <xdr:spPr>
        <a:xfrm>
          <a:off x="1508508" y="561033"/>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:_CUARTO</a:t>
          </a:r>
          <a:r>
            <a:rPr lang="es-MX" sz="1100" b="1" u="sng" baseline="0">
              <a:latin typeface="Arial" pitchFamily="34" charset="0"/>
              <a:cs typeface="Arial" pitchFamily="34" charset="0"/>
            </a:rPr>
            <a:t> 2021</a:t>
          </a:r>
          <a:endParaRPr lang="es-MX" sz="1100" b="1" u="sng">
            <a:latin typeface="Arial" pitchFamily="34" charset="0"/>
            <a:cs typeface="Arial"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792508</xdr:colOff>
      <xdr:row>0</xdr:row>
      <xdr:rowOff>19050</xdr:rowOff>
    </xdr:from>
    <xdr:ext cx="858825" cy="254557"/>
    <xdr:sp macro="" textlink="">
      <xdr:nvSpPr>
        <xdr:cNvPr id="2" name="3 CuadroTexto">
          <a:extLst>
            <a:ext uri="{FF2B5EF4-FFF2-40B4-BE49-F238E27FC236}">
              <a16:creationId xmlns:a16="http://schemas.microsoft.com/office/drawing/2014/main" id="{C2CD4EB0-9D9A-423C-B90A-DBDF5DED753D}"/>
            </a:ext>
          </a:extLst>
        </xdr:cNvPr>
        <xdr:cNvSpPr txBox="1"/>
      </xdr:nvSpPr>
      <xdr:spPr>
        <a:xfrm>
          <a:off x="4516783" y="19050"/>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ETCA-I-07</a:t>
          </a:r>
        </a:p>
      </xdr:txBody>
    </xdr:sp>
    <xdr:clientData/>
  </xdr:oneCellAnchor>
  <xdr:oneCellAnchor>
    <xdr:from>
      <xdr:col>5</xdr:col>
      <xdr:colOff>0</xdr:colOff>
      <xdr:row>2</xdr:row>
      <xdr:rowOff>142875</xdr:rowOff>
    </xdr:from>
    <xdr:ext cx="184731" cy="264560"/>
    <xdr:sp macro="" textlink="">
      <xdr:nvSpPr>
        <xdr:cNvPr id="3" name="4 CuadroTexto">
          <a:extLst>
            <a:ext uri="{FF2B5EF4-FFF2-40B4-BE49-F238E27FC236}">
              <a16:creationId xmlns:a16="http://schemas.microsoft.com/office/drawing/2014/main" id="{6D1758B4-EA83-49CD-ADF6-AF7F4DA73107}"/>
            </a:ext>
          </a:extLst>
        </xdr:cNvPr>
        <xdr:cNvSpPr txBox="1"/>
      </xdr:nvSpPr>
      <xdr:spPr>
        <a:xfrm>
          <a:off x="376237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1</xdr:col>
      <xdr:colOff>0</xdr:colOff>
      <xdr:row>30</xdr:row>
      <xdr:rowOff>0</xdr:rowOff>
    </xdr:from>
    <xdr:ext cx="3019425" cy="662517"/>
    <xdr:sp macro="" textlink="">
      <xdr:nvSpPr>
        <xdr:cNvPr id="4" name="CuadroTexto 5">
          <a:extLst>
            <a:ext uri="{FF2B5EF4-FFF2-40B4-BE49-F238E27FC236}">
              <a16:creationId xmlns:a16="http://schemas.microsoft.com/office/drawing/2014/main" id="{52ECD075-2CCD-4A3F-A035-A15951A8661C}"/>
            </a:ext>
          </a:extLst>
        </xdr:cNvPr>
        <xdr:cNvSpPr txBox="1"/>
      </xdr:nvSpPr>
      <xdr:spPr>
        <a:xfrm>
          <a:off x="752475" y="5715000"/>
          <a:ext cx="30194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algn="ctr"/>
          <a:r>
            <a:rPr lang="es-MX" sz="1100" b="1">
              <a:solidFill>
                <a:schemeClr val="tx1"/>
              </a:solidFill>
              <a:effectLst/>
              <a:latin typeface="+mn-lt"/>
              <a:ea typeface="+mn-ea"/>
              <a:cs typeface="+mn-cs"/>
            </a:rPr>
            <a:t>C.P. LEONOR AMPARO LANDAVAZO GUTIERREZ</a:t>
          </a:r>
          <a:endParaRPr lang="es-MX">
            <a:effectLst/>
          </a:endParaRPr>
        </a:p>
        <a:p>
          <a:pPr algn="ctr"/>
          <a:r>
            <a:rPr lang="es-MX" sz="1100" b="1">
              <a:solidFill>
                <a:schemeClr val="tx1"/>
              </a:solidFill>
              <a:effectLst/>
              <a:latin typeface="+mn-lt"/>
              <a:ea typeface="+mn-ea"/>
              <a:cs typeface="+mn-cs"/>
            </a:rPr>
            <a:t>DIRECTORA ADMINISTRATIVO</a:t>
          </a:r>
          <a:endParaRPr lang="es-MX">
            <a:effectLst/>
          </a:endParaRPr>
        </a:p>
        <a:p>
          <a:pPr algn="ctr"/>
          <a:endParaRPr lang="es-MX" sz="1100"/>
        </a:p>
      </xdr:txBody>
    </xdr:sp>
    <xdr:clientData/>
  </xdr:oneCellAnchor>
  <xdr:oneCellAnchor>
    <xdr:from>
      <xdr:col>3</xdr:col>
      <xdr:colOff>19050</xdr:colOff>
      <xdr:row>30</xdr:row>
      <xdr:rowOff>0</xdr:rowOff>
    </xdr:from>
    <xdr:ext cx="3286125" cy="662517"/>
    <xdr:sp macro="" textlink="">
      <xdr:nvSpPr>
        <xdr:cNvPr id="5" name="CuadroTexto 5">
          <a:extLst>
            <a:ext uri="{FF2B5EF4-FFF2-40B4-BE49-F238E27FC236}">
              <a16:creationId xmlns:a16="http://schemas.microsoft.com/office/drawing/2014/main" id="{C045FBC8-F1B9-4DAC-89EA-66697382CAD8}"/>
            </a:ext>
          </a:extLst>
        </xdr:cNvPr>
        <xdr:cNvSpPr txBox="1"/>
      </xdr:nvSpPr>
      <xdr:spPr>
        <a:xfrm>
          <a:off x="2276475" y="5715000"/>
          <a:ext cx="328612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algn="ctr"/>
          <a:r>
            <a:rPr lang="es-MX" sz="1100" b="1">
              <a:solidFill>
                <a:schemeClr val="tx1"/>
              </a:solidFill>
              <a:effectLst/>
              <a:latin typeface="+mn-lt"/>
              <a:ea typeface="+mn-ea"/>
              <a:cs typeface="+mn-cs"/>
            </a:rPr>
            <a:t>C.P. REBECA IMELDA LAGUNA FIGUEROA</a:t>
          </a:r>
        </a:p>
        <a:p>
          <a:pPr algn="ctr"/>
          <a:r>
            <a:rPr lang="es-MX" sz="1100" b="1">
              <a:solidFill>
                <a:schemeClr val="tx1"/>
              </a:solidFill>
              <a:effectLst/>
              <a:latin typeface="+mn-lt"/>
              <a:ea typeface="+mn-ea"/>
              <a:cs typeface="+mn-cs"/>
            </a:rPr>
            <a:t>DIRECTORA GENERAL DE ADMINISTRACION Y FINANZAS</a:t>
          </a:r>
          <a:endParaRPr lang="es-MX">
            <a:effectLst/>
          </a:endParaRPr>
        </a:p>
        <a:p>
          <a:pPr algn="ctr"/>
          <a:endParaRPr lang="es-MX" sz="1100"/>
        </a:p>
      </xdr:txBody>
    </xdr:sp>
    <xdr:clientData/>
  </xdr:oneCellAnchor>
  <xdr:oneCellAnchor>
    <xdr:from>
      <xdr:col>4</xdr:col>
      <xdr:colOff>183172</xdr:colOff>
      <xdr:row>2</xdr:row>
      <xdr:rowOff>190500</xdr:rowOff>
    </xdr:from>
    <xdr:ext cx="2505810" cy="253091"/>
    <xdr:sp macro="" textlink="">
      <xdr:nvSpPr>
        <xdr:cNvPr id="6" name="8 CuadroTexto">
          <a:extLst>
            <a:ext uri="{FF2B5EF4-FFF2-40B4-BE49-F238E27FC236}">
              <a16:creationId xmlns:a16="http://schemas.microsoft.com/office/drawing/2014/main" id="{A848E756-B09D-4799-A072-6FDB586AF606}"/>
            </a:ext>
          </a:extLst>
        </xdr:cNvPr>
        <xdr:cNvSpPr txBox="1"/>
      </xdr:nvSpPr>
      <xdr:spPr>
        <a:xfrm>
          <a:off x="3193072" y="571500"/>
          <a:ext cx="2505810" cy="25309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  </a:t>
          </a:r>
          <a:r>
            <a:rPr lang="es-MX" sz="1100" b="1" u="sng">
              <a:latin typeface="Arial" pitchFamily="34" charset="0"/>
              <a:cs typeface="Arial" pitchFamily="34" charset="0"/>
            </a:rPr>
            <a:t>CUARTO </a:t>
          </a:r>
          <a:r>
            <a:rPr lang="es-MX" sz="1100" b="1">
              <a:latin typeface="Arial" pitchFamily="34" charset="0"/>
              <a:cs typeface="Arial" pitchFamily="34" charset="0"/>
            </a:rPr>
            <a:t> 2021</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249583</xdr:colOff>
      <xdr:row>0</xdr:row>
      <xdr:rowOff>47625</xdr:rowOff>
    </xdr:from>
    <xdr:ext cx="858825" cy="254557"/>
    <xdr:sp macro="" textlink="">
      <xdr:nvSpPr>
        <xdr:cNvPr id="2" name="3 CuadroTexto">
          <a:extLst>
            <a:ext uri="{FF2B5EF4-FFF2-40B4-BE49-F238E27FC236}">
              <a16:creationId xmlns:a16="http://schemas.microsoft.com/office/drawing/2014/main" id="{F076524A-EBEA-4EDC-8439-24B7B93444A3}"/>
            </a:ext>
          </a:extLst>
        </xdr:cNvPr>
        <xdr:cNvSpPr txBox="1"/>
      </xdr:nvSpPr>
      <xdr:spPr>
        <a:xfrm>
          <a:off x="4011958" y="47625"/>
          <a:ext cx="858825"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none" rtlCol="0" anchor="b">
          <a:spAutoFit/>
        </a:bodyPr>
        <a:lstStyle/>
        <a:p>
          <a:pPr algn="r"/>
          <a:r>
            <a:rPr lang="es-MX" sz="1100" b="1">
              <a:latin typeface="Arial" pitchFamily="34" charset="0"/>
              <a:cs typeface="Arial" pitchFamily="34" charset="0"/>
            </a:rPr>
            <a:t>ETCA-I-08</a:t>
          </a:r>
        </a:p>
      </xdr:txBody>
    </xdr:sp>
    <xdr:clientData/>
  </xdr:oneCellAnchor>
  <xdr:oneCellAnchor>
    <xdr:from>
      <xdr:col>4</xdr:col>
      <xdr:colOff>0</xdr:colOff>
      <xdr:row>2</xdr:row>
      <xdr:rowOff>142875</xdr:rowOff>
    </xdr:from>
    <xdr:ext cx="184731" cy="264560"/>
    <xdr:sp macro="" textlink="">
      <xdr:nvSpPr>
        <xdr:cNvPr id="3" name="4 CuadroTexto">
          <a:extLst>
            <a:ext uri="{FF2B5EF4-FFF2-40B4-BE49-F238E27FC236}">
              <a16:creationId xmlns:a16="http://schemas.microsoft.com/office/drawing/2014/main" id="{03D69F33-B695-4CC9-89B6-BD907E52B883}"/>
            </a:ext>
          </a:extLst>
        </xdr:cNvPr>
        <xdr:cNvSpPr txBox="1"/>
      </xdr:nvSpPr>
      <xdr:spPr>
        <a:xfrm>
          <a:off x="3009900"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oneCellAnchor>
    <xdr:from>
      <xdr:col>0</xdr:col>
      <xdr:colOff>116418</xdr:colOff>
      <xdr:row>42</xdr:row>
      <xdr:rowOff>57150</xdr:rowOff>
    </xdr:from>
    <xdr:ext cx="3019425" cy="695325"/>
    <xdr:sp macro="" textlink="">
      <xdr:nvSpPr>
        <xdr:cNvPr id="4" name="CuadroTexto 5">
          <a:extLst>
            <a:ext uri="{FF2B5EF4-FFF2-40B4-BE49-F238E27FC236}">
              <a16:creationId xmlns:a16="http://schemas.microsoft.com/office/drawing/2014/main" id="{01FD6D87-710F-4853-BF4F-CD9408873FEB}"/>
            </a:ext>
          </a:extLst>
        </xdr:cNvPr>
        <xdr:cNvSpPr txBox="1"/>
      </xdr:nvSpPr>
      <xdr:spPr>
        <a:xfrm>
          <a:off x="116418" y="8058150"/>
          <a:ext cx="3019425" cy="695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t>______________________________________</a:t>
          </a:r>
        </a:p>
        <a:p>
          <a:pPr algn="ctr"/>
          <a:r>
            <a:rPr lang="es-MX" sz="1100" b="1">
              <a:solidFill>
                <a:schemeClr val="tx1"/>
              </a:solidFill>
              <a:effectLst/>
              <a:latin typeface="+mn-lt"/>
              <a:ea typeface="+mn-ea"/>
              <a:cs typeface="+mn-cs"/>
            </a:rPr>
            <a:t>C.P. LEONOR AMPARO LANDAVAZO GUTIERREZ</a:t>
          </a:r>
          <a:endParaRPr lang="es-MX">
            <a:effectLst/>
          </a:endParaRPr>
        </a:p>
        <a:p>
          <a:pPr algn="ctr"/>
          <a:r>
            <a:rPr lang="es-MX" sz="1100" b="1">
              <a:solidFill>
                <a:schemeClr val="tx1"/>
              </a:solidFill>
              <a:effectLst/>
              <a:latin typeface="+mn-lt"/>
              <a:ea typeface="+mn-ea"/>
              <a:cs typeface="+mn-cs"/>
            </a:rPr>
            <a:t>DIRECTORA ADMINISTRATIVO</a:t>
          </a:r>
          <a:endParaRPr lang="es-MX">
            <a:effectLst/>
          </a:endParaRPr>
        </a:p>
        <a:p>
          <a:pPr algn="ctr"/>
          <a:endParaRPr lang="es-MX" sz="1100"/>
        </a:p>
      </xdr:txBody>
    </xdr:sp>
    <xdr:clientData/>
  </xdr:oneCellAnchor>
  <xdr:oneCellAnchor>
    <xdr:from>
      <xdr:col>2</xdr:col>
      <xdr:colOff>1111249</xdr:colOff>
      <xdr:row>42</xdr:row>
      <xdr:rowOff>47624</xdr:rowOff>
    </xdr:from>
    <xdr:ext cx="3259667" cy="666751"/>
    <xdr:sp macro="" textlink="">
      <xdr:nvSpPr>
        <xdr:cNvPr id="5" name="CuadroTexto 5">
          <a:extLst>
            <a:ext uri="{FF2B5EF4-FFF2-40B4-BE49-F238E27FC236}">
              <a16:creationId xmlns:a16="http://schemas.microsoft.com/office/drawing/2014/main" id="{E822ABC8-7241-491B-9480-1C651B04B74E}"/>
            </a:ext>
          </a:extLst>
        </xdr:cNvPr>
        <xdr:cNvSpPr txBox="1"/>
      </xdr:nvSpPr>
      <xdr:spPr>
        <a:xfrm>
          <a:off x="2254249" y="8048624"/>
          <a:ext cx="3259667" cy="666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a:solidFill>
                <a:schemeClr val="tx1"/>
              </a:solidFill>
              <a:effectLst/>
              <a:latin typeface="+mn-lt"/>
              <a:ea typeface="+mn-ea"/>
              <a:cs typeface="+mn-cs"/>
            </a:rPr>
            <a:t>______________________________________</a:t>
          </a:r>
          <a:endParaRPr lang="es-MX">
            <a:effectLst/>
          </a:endParaRPr>
        </a:p>
        <a:p>
          <a:pPr algn="ctr"/>
          <a:r>
            <a:rPr lang="es-MX" sz="1100" b="1">
              <a:solidFill>
                <a:schemeClr val="tx1"/>
              </a:solidFill>
              <a:effectLst/>
              <a:latin typeface="+mn-lt"/>
              <a:ea typeface="+mn-ea"/>
              <a:cs typeface="+mn-cs"/>
            </a:rPr>
            <a:t>C.P. REBECA IMELDA LAGUNA FIGUEROA</a:t>
          </a:r>
        </a:p>
        <a:p>
          <a:pPr algn="ctr"/>
          <a:r>
            <a:rPr lang="es-MX" sz="1100" b="1">
              <a:solidFill>
                <a:schemeClr val="tx1"/>
              </a:solidFill>
              <a:effectLst/>
              <a:latin typeface="+mn-lt"/>
              <a:ea typeface="+mn-ea"/>
              <a:cs typeface="+mn-cs"/>
            </a:rPr>
            <a:t>DIRECTORA GENERAL DE ADMINISTRACION Y FINANZAS</a:t>
          </a:r>
          <a:endParaRPr lang="es-MX">
            <a:effectLst/>
          </a:endParaRPr>
        </a:p>
        <a:p>
          <a:endParaRPr lang="es-MX" sz="1100"/>
        </a:p>
      </xdr:txBody>
    </xdr:sp>
    <xdr:clientData/>
  </xdr:oneCellAnchor>
  <xdr:oneCellAnchor>
    <xdr:from>
      <xdr:col>3</xdr:col>
      <xdr:colOff>561975</xdr:colOff>
      <xdr:row>2</xdr:row>
      <xdr:rowOff>180975</xdr:rowOff>
    </xdr:from>
    <xdr:ext cx="2790824" cy="254557"/>
    <xdr:sp macro="" textlink="">
      <xdr:nvSpPr>
        <xdr:cNvPr id="6" name="6 CuadroTexto">
          <a:extLst>
            <a:ext uri="{FF2B5EF4-FFF2-40B4-BE49-F238E27FC236}">
              <a16:creationId xmlns:a16="http://schemas.microsoft.com/office/drawing/2014/main" id="{0818CDF0-6FC6-4884-99DE-C00C703180DC}"/>
            </a:ext>
          </a:extLst>
        </xdr:cNvPr>
        <xdr:cNvSpPr txBox="1"/>
      </xdr:nvSpPr>
      <xdr:spPr>
        <a:xfrm>
          <a:off x="2819400" y="561975"/>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a:t>
          </a:r>
          <a:r>
            <a:rPr lang="es-MX" sz="1100" b="1" u="sng">
              <a:latin typeface="Arial" pitchFamily="34" charset="0"/>
              <a:cs typeface="Arial" pitchFamily="34" charset="0"/>
            </a:rPr>
            <a:t>:   CUARTO</a:t>
          </a:r>
          <a:r>
            <a:rPr lang="es-MX" sz="1100" b="1" u="sng" baseline="0">
              <a:latin typeface="Arial" pitchFamily="34" charset="0"/>
              <a:cs typeface="Arial" pitchFamily="34" charset="0"/>
            </a:rPr>
            <a:t> 2021 </a:t>
          </a:r>
          <a:endParaRPr lang="es-MX" sz="1100" b="1" u="sng">
            <a:latin typeface="Arial" pitchFamily="34" charset="0"/>
            <a:cs typeface="Arial" pitchFamily="34"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7</xdr:col>
      <xdr:colOff>295275</xdr:colOff>
      <xdr:row>0</xdr:row>
      <xdr:rowOff>28575</xdr:rowOff>
    </xdr:from>
    <xdr:ext cx="1325551" cy="254557"/>
    <xdr:sp macro="" textlink="">
      <xdr:nvSpPr>
        <xdr:cNvPr id="2" name="3 CuadroTexto">
          <a:extLst>
            <a:ext uri="{FF2B5EF4-FFF2-40B4-BE49-F238E27FC236}">
              <a16:creationId xmlns:a16="http://schemas.microsoft.com/office/drawing/2014/main" id="{7373389F-864E-4A5A-89BF-9DE83EF20B05}"/>
            </a:ext>
          </a:extLst>
        </xdr:cNvPr>
        <xdr:cNvSpPr txBox="1"/>
      </xdr:nvSpPr>
      <xdr:spPr>
        <a:xfrm>
          <a:off x="5629275" y="28575"/>
          <a:ext cx="1325551"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ETCA-I-09</a:t>
          </a:r>
        </a:p>
      </xdr:txBody>
    </xdr:sp>
    <xdr:clientData/>
  </xdr:oneCellAnchor>
  <xdr:oneCellAnchor>
    <xdr:from>
      <xdr:col>1</xdr:col>
      <xdr:colOff>0</xdr:colOff>
      <xdr:row>39</xdr:row>
      <xdr:rowOff>0</xdr:rowOff>
    </xdr:from>
    <xdr:ext cx="3200400" cy="662517"/>
    <xdr:sp macro="" textlink="">
      <xdr:nvSpPr>
        <xdr:cNvPr id="3" name="CuadroTexto 5">
          <a:extLst>
            <a:ext uri="{FF2B5EF4-FFF2-40B4-BE49-F238E27FC236}">
              <a16:creationId xmlns:a16="http://schemas.microsoft.com/office/drawing/2014/main" id="{E680157F-40E1-4201-A84D-732F92CC455E}"/>
            </a:ext>
          </a:extLst>
        </xdr:cNvPr>
        <xdr:cNvSpPr txBox="1"/>
      </xdr:nvSpPr>
      <xdr:spPr>
        <a:xfrm>
          <a:off x="762000" y="7429500"/>
          <a:ext cx="3200400"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100" b="1">
              <a:solidFill>
                <a:schemeClr val="tx1"/>
              </a:solidFill>
              <a:effectLst/>
              <a:latin typeface="+mn-lt"/>
              <a:ea typeface="+mn-ea"/>
              <a:cs typeface="+mn-cs"/>
            </a:rPr>
            <a:t>C.P. LEONOR AMPARO LANDAVAZO GUTIERREZ</a:t>
          </a:r>
          <a:endParaRPr lang="es-MX" sz="1200">
            <a:effectLst/>
          </a:endParaRPr>
        </a:p>
        <a:p>
          <a:pPr algn="ctr"/>
          <a:r>
            <a:rPr lang="es-MX" sz="1100" b="1">
              <a:solidFill>
                <a:schemeClr val="tx1"/>
              </a:solidFill>
              <a:effectLst/>
              <a:latin typeface="+mn-lt"/>
              <a:ea typeface="+mn-ea"/>
              <a:cs typeface="+mn-cs"/>
            </a:rPr>
            <a:t>DIRECTORA ADMINISTRATIVO</a:t>
          </a:r>
          <a:endParaRPr lang="es-MX" sz="1200">
            <a:effectLst/>
          </a:endParaRPr>
        </a:p>
        <a:p>
          <a:pPr algn="ctr"/>
          <a:endParaRPr lang="es-MX" sz="1200"/>
        </a:p>
      </xdr:txBody>
    </xdr:sp>
    <xdr:clientData/>
  </xdr:oneCellAnchor>
  <xdr:oneCellAnchor>
    <xdr:from>
      <xdr:col>5</xdr:col>
      <xdr:colOff>0</xdr:colOff>
      <xdr:row>39</xdr:row>
      <xdr:rowOff>0</xdr:rowOff>
    </xdr:from>
    <xdr:ext cx="3305175" cy="662517"/>
    <xdr:sp macro="" textlink="">
      <xdr:nvSpPr>
        <xdr:cNvPr id="4" name="CuadroTexto 3">
          <a:extLst>
            <a:ext uri="{FF2B5EF4-FFF2-40B4-BE49-F238E27FC236}">
              <a16:creationId xmlns:a16="http://schemas.microsoft.com/office/drawing/2014/main" id="{83B4004D-A8AD-4477-A93D-B7AAA569713C}"/>
            </a:ext>
          </a:extLst>
        </xdr:cNvPr>
        <xdr:cNvSpPr txBox="1"/>
      </xdr:nvSpPr>
      <xdr:spPr>
        <a:xfrm>
          <a:off x="3810000" y="7429500"/>
          <a:ext cx="3305175" cy="662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MX" sz="1200"/>
            <a:t>______________________________________</a:t>
          </a:r>
        </a:p>
        <a:p>
          <a:pPr algn="ctr"/>
          <a:r>
            <a:rPr lang="es-MX" sz="1100" b="1">
              <a:solidFill>
                <a:schemeClr val="tx1"/>
              </a:solidFill>
              <a:effectLst/>
              <a:latin typeface="+mn-lt"/>
              <a:ea typeface="+mn-ea"/>
              <a:cs typeface="+mn-cs"/>
            </a:rPr>
            <a:t>C.P. REBECA IMELDA LAGUNA FIGUEROA</a:t>
          </a:r>
        </a:p>
        <a:p>
          <a:pPr algn="ctr"/>
          <a:r>
            <a:rPr lang="es-MX" sz="1100" b="1">
              <a:solidFill>
                <a:schemeClr val="tx1"/>
              </a:solidFill>
              <a:effectLst/>
              <a:latin typeface="+mn-lt"/>
              <a:ea typeface="+mn-ea"/>
              <a:cs typeface="+mn-cs"/>
            </a:rPr>
            <a:t>DIRECTORA GENERAL DE ADMINISTRACION Y FINANZAS</a:t>
          </a:r>
          <a:endParaRPr lang="es-MX" sz="1200">
            <a:effectLst/>
          </a:endParaRPr>
        </a:p>
      </xdr:txBody>
    </xdr:sp>
    <xdr:clientData/>
  </xdr:oneCellAnchor>
  <xdr:oneCellAnchor>
    <xdr:from>
      <xdr:col>6</xdr:col>
      <xdr:colOff>0</xdr:colOff>
      <xdr:row>2</xdr:row>
      <xdr:rowOff>76200</xdr:rowOff>
    </xdr:from>
    <xdr:ext cx="2790824" cy="254557"/>
    <xdr:sp macro="" textlink="">
      <xdr:nvSpPr>
        <xdr:cNvPr id="5" name="7 CuadroTexto">
          <a:extLst>
            <a:ext uri="{FF2B5EF4-FFF2-40B4-BE49-F238E27FC236}">
              <a16:creationId xmlns:a16="http://schemas.microsoft.com/office/drawing/2014/main" id="{42B34316-A32F-4FC4-B18E-01FE8F4CB0C6}"/>
            </a:ext>
          </a:extLst>
        </xdr:cNvPr>
        <xdr:cNvSpPr txBox="1"/>
      </xdr:nvSpPr>
      <xdr:spPr>
        <a:xfrm>
          <a:off x="4572000" y="457200"/>
          <a:ext cx="2790824" cy="25455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b">
          <a:spAutoFit/>
        </a:bodyPr>
        <a:lstStyle/>
        <a:p>
          <a:pPr algn="r"/>
          <a:r>
            <a:rPr lang="es-MX" sz="1100" b="1">
              <a:latin typeface="Arial" pitchFamily="34" charset="0"/>
              <a:cs typeface="Arial" pitchFamily="34" charset="0"/>
            </a:rPr>
            <a:t>TRIMESTRE: </a:t>
          </a:r>
          <a:r>
            <a:rPr lang="es-MX" sz="1100" b="1" u="sng" baseline="0">
              <a:latin typeface="Arial" pitchFamily="34" charset="0"/>
              <a:cs typeface="Arial" pitchFamily="34" charset="0"/>
            </a:rPr>
            <a:t> </a:t>
          </a:r>
          <a:r>
            <a:rPr lang="es-MX" sz="1100" b="1" u="sng">
              <a:latin typeface="Arial" pitchFamily="34" charset="0"/>
              <a:cs typeface="Arial" pitchFamily="34" charset="0"/>
            </a:rPr>
            <a:t>CUARTO</a:t>
          </a:r>
          <a:r>
            <a:rPr lang="es-MX" sz="1100" b="1" u="sng" baseline="0">
              <a:latin typeface="Arial" pitchFamily="34" charset="0"/>
              <a:cs typeface="Arial" pitchFamily="34" charset="0"/>
            </a:rPr>
            <a:t> 2021 </a:t>
          </a:r>
          <a:endParaRPr lang="es-MX" sz="1100" b="1">
            <a:latin typeface="Arial" pitchFamily="34" charset="0"/>
            <a:cs typeface="Arial" pitchFamily="34" charset="0"/>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leria.lugo\Desktop\Cuenta%20publica\CEA\2021\4TO.%20TRIMESTRE%20DEL%202021%20CEA\CEA%204TO%20TRIMESTRE%202021\CEA%204TO%20TRIMESTRE%202021\FORMATOS%20ETCAS%204to-TRIM-2021%20CEA%20-y-anexos_etca-iii04-y-iii05.xlsx" TargetMode="External"/><Relationship Id="rId1" Type="http://schemas.openxmlformats.org/officeDocument/2006/relationships/externalLinkPath" Target="CEA%204TO%20TRIMESTRE%202021/CEA%204TO%20TRIMESTRE%202021/FORMATOS%20ETCAS%204to-TRIM-2021%20CEA%20-y-anexos_etca-iii04-y-iii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merica%20Encinas\AppData\Roaming\Microsoft\Excel\PT%20Gastos%20x%20partida%20ppt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easonora-my.sharepoint.com/Users/LEONOR.LANDAVAZO/Documents/CEA/CUENTA%20PUBLICA%202019/CEA%20PRIMER%20TRIMESTRE%202019/1ER%20TRIMESTRE%202019%20CEA/formatos%20ETCA%201er-TRIMESTRE-2019-C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  FORMATOS  "/>
      <sheetName val="ETCA-II-01"/>
      <sheetName val="ETCA-II-02"/>
      <sheetName val="ETCA-II-03"/>
      <sheetName val="ETCA II-04"/>
      <sheetName val="ETCA-II-05"/>
      <sheetName val="ETCA-II-06"/>
      <sheetName val="ETCA-II-07"/>
      <sheetName val="ETCA-II-08"/>
      <sheetName val="ETCA-II-09"/>
      <sheetName val="ETCA-II-10"/>
      <sheetName val="ETCA-II-11"/>
      <sheetName val="ETCA-II-12"/>
      <sheetName val="ETCA-II-13"/>
      <sheetName val="ETCA-II-14"/>
      <sheetName val="ETCA-II-15"/>
      <sheetName val="ETCA-II-16"/>
      <sheetName val="ETCA-II-17"/>
      <sheetName val="ETCA-III-01"/>
      <sheetName val="ETCA-III-03"/>
      <sheetName val="ETCA-III-04"/>
      <sheetName val="ETCA-III-05"/>
      <sheetName val="ETCA-IV-01"/>
      <sheetName val="ETCA-IV-02"/>
      <sheetName val="ETCA-IV-03"/>
      <sheetName val="CPCA-IV-04"/>
      <sheetName val="ETCA-IV-06 "/>
      <sheetName val="ANEXO A"/>
      <sheetName val="ANEXO B"/>
      <sheetName val="ANEXO 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FORMATOS  "/>
      <sheetName val="ETCA-I-01"/>
      <sheetName val="ETCA-I-02"/>
      <sheetName val="ETCA-I-03"/>
      <sheetName val="ETCA-I-04"/>
      <sheetName val="ETCA-I-05"/>
      <sheetName val="ETCA-I-06"/>
      <sheetName val="ETCA-I-07"/>
      <sheetName val="ETCA-I-08"/>
      <sheetName val="ETCA-I-09"/>
      <sheetName val="ETCA-I-10"/>
      <sheetName val="ETCA-I-11"/>
      <sheetName val="ETCA-I-12 (NOTAS)"/>
      <sheetName val="ETCA-II-01"/>
      <sheetName val="ETCA-II-02"/>
      <sheetName val="ETCA-II-03"/>
      <sheetName val="ETCA II-04"/>
      <sheetName val="ETCA-II-05"/>
      <sheetName val="ETCA-II-06"/>
      <sheetName val="ETCA-II-07"/>
      <sheetName val="ETCA-II-08"/>
      <sheetName val="ETCA-II-09"/>
      <sheetName val="ETCA-II-10"/>
      <sheetName val="ETCA-II-11"/>
      <sheetName val="ETCA-II-12"/>
      <sheetName val="ETCA -II- 13"/>
      <sheetName val="ETCA-II-14"/>
      <sheetName val="ETCA-II-15"/>
      <sheetName val="ETCA-II-16"/>
      <sheetName val="ETCA-II-17"/>
      <sheetName val="ETCA-III-01"/>
      <sheetName val="ETCA-III-03"/>
      <sheetName val="ETCA-III-04"/>
      <sheetName val="ETCA-III-05"/>
      <sheetName val="ETCA-IV-01"/>
      <sheetName val="ETCA-IV-02"/>
      <sheetName val="ETCA-IV-03"/>
      <sheetName val="ETCA-IV-04"/>
      <sheetName val="ANEXO A"/>
    </sheetNames>
    <sheetDataSet>
      <sheetData sheetId="0"/>
      <sheetData sheetId="1">
        <row r="3">
          <cell r="A3" t="str">
            <v>Comision Estatal del Agua</v>
          </cell>
          <cell r="B3">
            <v>0</v>
          </cell>
          <cell r="C3">
            <v>0</v>
          </cell>
          <cell r="D3">
            <v>0</v>
          </cell>
          <cell r="E3">
            <v>0</v>
          </cell>
          <cell r="F3">
            <v>0</v>
          </cell>
          <cell r="G3">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107CD-C964-4226-AF9A-F93A6396D935}">
  <sheetPr>
    <pageSetUpPr fitToPage="1"/>
  </sheetPr>
  <dimension ref="A1:H59"/>
  <sheetViews>
    <sheetView tabSelected="1" view="pageBreakPreview" topLeftCell="A28" zoomScaleSheetLayoutView="100" workbookViewId="0">
      <selection activeCell="B7" sqref="B7"/>
    </sheetView>
  </sheetViews>
  <sheetFormatPr baseColWidth="10" defaultColWidth="11.28515625" defaultRowHeight="16.5" x14ac:dyDescent="0.3"/>
  <cols>
    <col min="1" max="1" width="51.140625" style="1" customWidth="1"/>
    <col min="2" max="2" width="16" style="1" customWidth="1"/>
    <col min="3" max="3" width="15.7109375" style="1" customWidth="1"/>
    <col min="4" max="4" width="38.7109375" style="1" customWidth="1"/>
    <col min="5" max="5" width="10.28515625" style="1" customWidth="1"/>
    <col min="6" max="6" width="15.28515625" style="1" bestFit="1" customWidth="1"/>
    <col min="7" max="7" width="15.7109375" style="1" customWidth="1"/>
    <col min="8" max="8" width="164.28515625" style="1" customWidth="1"/>
    <col min="9" max="16384" width="11.28515625" style="1"/>
  </cols>
  <sheetData>
    <row r="1" spans="1:7" x14ac:dyDescent="0.3">
      <c r="A1" s="63" t="s">
        <v>62</v>
      </c>
      <c r="B1" s="63"/>
      <c r="C1" s="63"/>
      <c r="D1" s="63"/>
      <c r="E1" s="63"/>
      <c r="F1" s="63"/>
      <c r="G1" s="63"/>
    </row>
    <row r="2" spans="1:7" x14ac:dyDescent="0.3">
      <c r="A2" s="63" t="s">
        <v>61</v>
      </c>
      <c r="B2" s="63"/>
      <c r="C2" s="63"/>
      <c r="D2" s="63"/>
      <c r="E2" s="63"/>
      <c r="F2" s="63"/>
      <c r="G2" s="63"/>
    </row>
    <row r="3" spans="1:7" ht="17.25" thickBot="1" x14ac:dyDescent="0.35">
      <c r="A3" s="62" t="s">
        <v>60</v>
      </c>
      <c r="B3" s="62"/>
      <c r="C3" s="62"/>
      <c r="D3" s="62"/>
      <c r="E3" s="62"/>
      <c r="F3" s="62"/>
      <c r="G3" s="62"/>
    </row>
    <row r="4" spans="1:7" ht="24" customHeight="1" thickBot="1" x14ac:dyDescent="0.35">
      <c r="A4" s="61" t="s">
        <v>59</v>
      </c>
      <c r="B4" s="59">
        <v>2021</v>
      </c>
      <c r="C4" s="59">
        <v>2020</v>
      </c>
      <c r="D4" s="60" t="s">
        <v>58</v>
      </c>
      <c r="E4" s="60"/>
      <c r="F4" s="59">
        <v>2021</v>
      </c>
      <c r="G4" s="58">
        <v>2020</v>
      </c>
    </row>
    <row r="5" spans="1:7" ht="17.25" thickTop="1" x14ac:dyDescent="0.3">
      <c r="A5" s="57"/>
      <c r="B5" s="56"/>
      <c r="C5" s="56"/>
      <c r="D5" s="56"/>
      <c r="E5" s="56"/>
      <c r="F5" s="56"/>
      <c r="G5" s="55"/>
    </row>
    <row r="6" spans="1:7" x14ac:dyDescent="0.3">
      <c r="A6" s="48" t="s">
        <v>57</v>
      </c>
      <c r="B6" s="54"/>
      <c r="C6" s="54"/>
      <c r="D6" s="47" t="s">
        <v>56</v>
      </c>
      <c r="E6" s="47"/>
      <c r="F6" s="54"/>
      <c r="G6" s="53"/>
    </row>
    <row r="7" spans="1:7" x14ac:dyDescent="0.3">
      <c r="A7" s="20" t="s">
        <v>55</v>
      </c>
      <c r="B7" s="24">
        <v>101443939.66</v>
      </c>
      <c r="C7" s="24">
        <v>128982809.11999999</v>
      </c>
      <c r="D7" s="43" t="s">
        <v>54</v>
      </c>
      <c r="E7" s="43"/>
      <c r="F7" s="24">
        <v>311943981.26999998</v>
      </c>
      <c r="G7" s="23">
        <v>335184034.56999999</v>
      </c>
    </row>
    <row r="8" spans="1:7" x14ac:dyDescent="0.3">
      <c r="A8" s="20" t="s">
        <v>53</v>
      </c>
      <c r="B8" s="24">
        <v>910177822.13</v>
      </c>
      <c r="C8" s="24">
        <v>716072544.71999991</v>
      </c>
      <c r="D8" s="43" t="s">
        <v>52</v>
      </c>
      <c r="E8" s="43"/>
      <c r="F8" s="24">
        <v>2128873.35</v>
      </c>
      <c r="G8" s="23">
        <v>14835649.379999999</v>
      </c>
    </row>
    <row r="9" spans="1:7" x14ac:dyDescent="0.3">
      <c r="A9" s="20" t="s">
        <v>51</v>
      </c>
      <c r="B9" s="24">
        <v>27286984.120000001</v>
      </c>
      <c r="C9" s="24">
        <v>15523493.32</v>
      </c>
      <c r="D9" s="43" t="s">
        <v>50</v>
      </c>
      <c r="E9" s="43"/>
      <c r="F9" s="24">
        <v>0</v>
      </c>
      <c r="G9" s="23">
        <v>0</v>
      </c>
    </row>
    <row r="10" spans="1:7" x14ac:dyDescent="0.3">
      <c r="A10" s="20" t="s">
        <v>49</v>
      </c>
      <c r="B10" s="24">
        <v>0</v>
      </c>
      <c r="C10" s="24">
        <v>0</v>
      </c>
      <c r="D10" s="43" t="s">
        <v>48</v>
      </c>
      <c r="E10" s="43"/>
      <c r="F10" s="24">
        <v>0</v>
      </c>
      <c r="G10" s="23">
        <v>0</v>
      </c>
    </row>
    <row r="11" spans="1:7" x14ac:dyDescent="0.3">
      <c r="A11" s="20" t="s">
        <v>47</v>
      </c>
      <c r="B11" s="24">
        <v>4357183.43</v>
      </c>
      <c r="C11" s="24">
        <v>5818671.3800000008</v>
      </c>
      <c r="D11" s="43" t="s">
        <v>46</v>
      </c>
      <c r="E11" s="43"/>
      <c r="F11" s="24">
        <v>0</v>
      </c>
      <c r="G11" s="23">
        <v>0</v>
      </c>
    </row>
    <row r="12" spans="1:7" ht="33" customHeight="1" x14ac:dyDescent="0.3">
      <c r="A12" s="52" t="s">
        <v>45</v>
      </c>
      <c r="B12" s="24">
        <v>-518109384.94000006</v>
      </c>
      <c r="C12" s="24">
        <v>-438882605.01000005</v>
      </c>
      <c r="D12" s="43" t="s">
        <v>44</v>
      </c>
      <c r="E12" s="43"/>
      <c r="F12" s="24">
        <v>0</v>
      </c>
      <c r="G12" s="23">
        <v>0</v>
      </c>
    </row>
    <row r="13" spans="1:7" x14ac:dyDescent="0.3">
      <c r="A13" s="20" t="s">
        <v>43</v>
      </c>
      <c r="B13" s="24">
        <v>0</v>
      </c>
      <c r="C13" s="24">
        <v>0</v>
      </c>
      <c r="D13" s="43" t="s">
        <v>42</v>
      </c>
      <c r="E13" s="43"/>
      <c r="F13" s="24">
        <v>0</v>
      </c>
      <c r="G13" s="23">
        <v>0</v>
      </c>
    </row>
    <row r="14" spans="1:7" x14ac:dyDescent="0.3">
      <c r="A14" s="15"/>
      <c r="B14" s="24"/>
      <c r="C14" s="24"/>
      <c r="D14" s="43" t="s">
        <v>41</v>
      </c>
      <c r="E14" s="43"/>
      <c r="F14" s="24">
        <v>0</v>
      </c>
      <c r="G14" s="23">
        <v>0</v>
      </c>
    </row>
    <row r="15" spans="1:7" x14ac:dyDescent="0.3">
      <c r="A15" s="15"/>
      <c r="B15" s="26"/>
      <c r="C15" s="26"/>
      <c r="D15" s="51"/>
      <c r="E15" s="51"/>
      <c r="F15" s="24"/>
      <c r="G15" s="23"/>
    </row>
    <row r="16" spans="1:7" x14ac:dyDescent="0.3">
      <c r="A16" s="41" t="s">
        <v>40</v>
      </c>
      <c r="B16" s="40">
        <f>SUM(B7:B15)</f>
        <v>525156544.39999986</v>
      </c>
      <c r="C16" s="40">
        <f>SUM(C7:C15)</f>
        <v>427514913.52999991</v>
      </c>
      <c r="D16" s="50" t="s">
        <v>39</v>
      </c>
      <c r="E16" s="50"/>
      <c r="F16" s="40">
        <f>SUM(F7:F15)</f>
        <v>314072854.62</v>
      </c>
      <c r="G16" s="39">
        <f>SUM(G7:G15)</f>
        <v>350019683.94999999</v>
      </c>
    </row>
    <row r="17" spans="1:7" x14ac:dyDescent="0.3">
      <c r="A17" s="15"/>
      <c r="B17" s="30"/>
      <c r="C17" s="30"/>
      <c r="D17" s="18"/>
      <c r="E17" s="18"/>
      <c r="F17" s="30"/>
      <c r="G17" s="49"/>
    </row>
    <row r="18" spans="1:7" x14ac:dyDescent="0.3">
      <c r="A18" s="48" t="s">
        <v>38</v>
      </c>
      <c r="B18" s="24"/>
      <c r="C18" s="24"/>
      <c r="D18" s="47" t="s">
        <v>37</v>
      </c>
      <c r="E18" s="47"/>
      <c r="F18" s="37"/>
      <c r="G18" s="36"/>
    </row>
    <row r="19" spans="1:7" x14ac:dyDescent="0.3">
      <c r="A19" s="20" t="s">
        <v>36</v>
      </c>
      <c r="B19" s="24">
        <v>0</v>
      </c>
      <c r="C19" s="24">
        <v>0</v>
      </c>
      <c r="D19" s="25" t="s">
        <v>35</v>
      </c>
      <c r="E19" s="25"/>
      <c r="F19" s="24">
        <v>0</v>
      </c>
      <c r="G19" s="23">
        <v>0</v>
      </c>
    </row>
    <row r="20" spans="1:7" x14ac:dyDescent="0.3">
      <c r="A20" s="42" t="s">
        <v>34</v>
      </c>
      <c r="B20" s="24">
        <v>0</v>
      </c>
      <c r="C20" s="24">
        <v>0</v>
      </c>
      <c r="D20" s="46" t="s">
        <v>33</v>
      </c>
      <c r="E20" s="46"/>
      <c r="F20" s="24">
        <v>0</v>
      </c>
      <c r="G20" s="23">
        <v>0</v>
      </c>
    </row>
    <row r="21" spans="1:7" ht="16.5" customHeight="1" x14ac:dyDescent="0.3">
      <c r="A21" s="45" t="s">
        <v>32</v>
      </c>
      <c r="B21" s="24">
        <v>560106377.0999999</v>
      </c>
      <c r="C21" s="24">
        <v>515242528.75999999</v>
      </c>
      <c r="D21" s="25" t="s">
        <v>31</v>
      </c>
      <c r="E21" s="25"/>
      <c r="F21" s="24">
        <v>271366770.69</v>
      </c>
      <c r="G21" s="23">
        <v>294287446.34000003</v>
      </c>
    </row>
    <row r="22" spans="1:7" ht="16.5" customHeight="1" x14ac:dyDescent="0.3">
      <c r="A22" s="20" t="s">
        <v>30</v>
      </c>
      <c r="B22" s="24">
        <v>69327038.13000001</v>
      </c>
      <c r="C22" s="24">
        <v>72306845.549999997</v>
      </c>
      <c r="D22" s="25" t="s">
        <v>29</v>
      </c>
      <c r="E22" s="25"/>
      <c r="F22" s="24">
        <v>0</v>
      </c>
      <c r="G22" s="23">
        <v>0</v>
      </c>
    </row>
    <row r="23" spans="1:7" ht="33" customHeight="1" x14ac:dyDescent="0.3">
      <c r="A23" s="44" t="s">
        <v>28</v>
      </c>
      <c r="B23" s="24">
        <v>4350428.2200000007</v>
      </c>
      <c r="C23" s="24">
        <v>4350428.2200000007</v>
      </c>
      <c r="D23" s="43" t="s">
        <v>27</v>
      </c>
      <c r="E23" s="43"/>
      <c r="F23" s="24">
        <v>0</v>
      </c>
      <c r="G23" s="23">
        <v>0</v>
      </c>
    </row>
    <row r="24" spans="1:7" x14ac:dyDescent="0.3">
      <c r="A24" s="42" t="s">
        <v>26</v>
      </c>
      <c r="B24" s="24">
        <v>-119570513.08000001</v>
      </c>
      <c r="C24" s="24">
        <v>-105541968.64</v>
      </c>
      <c r="D24" s="25" t="s">
        <v>25</v>
      </c>
      <c r="E24" s="25"/>
      <c r="F24" s="24">
        <v>85009972.300000012</v>
      </c>
      <c r="G24" s="23">
        <v>55104727.159999996</v>
      </c>
    </row>
    <row r="25" spans="1:7" x14ac:dyDescent="0.3">
      <c r="A25" s="20" t="s">
        <v>24</v>
      </c>
      <c r="B25" s="24">
        <v>4025351.29</v>
      </c>
      <c r="C25" s="24">
        <v>4026675.29</v>
      </c>
      <c r="D25" s="25"/>
      <c r="E25" s="25"/>
      <c r="F25" s="24"/>
      <c r="G25" s="23"/>
    </row>
    <row r="26" spans="1:7" x14ac:dyDescent="0.3">
      <c r="A26" s="42" t="s">
        <v>23</v>
      </c>
      <c r="B26" s="24">
        <v>0</v>
      </c>
      <c r="C26" s="24">
        <v>0</v>
      </c>
      <c r="F26" s="24"/>
      <c r="G26" s="23"/>
    </row>
    <row r="27" spans="1:7" x14ac:dyDescent="0.3">
      <c r="A27" s="20" t="s">
        <v>22</v>
      </c>
      <c r="B27" s="24">
        <v>0</v>
      </c>
      <c r="C27" s="24">
        <v>0</v>
      </c>
      <c r="F27" s="37"/>
      <c r="G27" s="36"/>
    </row>
    <row r="28" spans="1:7" x14ac:dyDescent="0.3">
      <c r="A28" s="31"/>
      <c r="B28" s="24"/>
      <c r="C28" s="24"/>
      <c r="F28" s="37"/>
      <c r="G28" s="36"/>
    </row>
    <row r="29" spans="1:7" x14ac:dyDescent="0.3">
      <c r="A29" s="41" t="s">
        <v>21</v>
      </c>
      <c r="B29" s="40">
        <f>SUM(B19:B27)</f>
        <v>518238681.65999991</v>
      </c>
      <c r="C29" s="40">
        <f>SUM(C19:C27)</f>
        <v>490384509.18000001</v>
      </c>
      <c r="D29" s="14" t="s">
        <v>20</v>
      </c>
      <c r="E29" s="14"/>
      <c r="F29" s="40">
        <f>SUM(F19:F27)</f>
        <v>356376742.99000001</v>
      </c>
      <c r="G29" s="39">
        <f>SUM(G19:G27)</f>
        <v>349392173.5</v>
      </c>
    </row>
    <row r="30" spans="1:7" x14ac:dyDescent="0.3">
      <c r="A30" s="31"/>
      <c r="B30" s="24"/>
      <c r="C30" s="24"/>
      <c r="F30" s="26"/>
      <c r="G30" s="34"/>
    </row>
    <row r="31" spans="1:7" x14ac:dyDescent="0.3">
      <c r="A31" s="41" t="s">
        <v>19</v>
      </c>
      <c r="B31" s="40">
        <f>B29+B16</f>
        <v>1043395226.0599997</v>
      </c>
      <c r="C31" s="40">
        <f>C29+C16</f>
        <v>917899422.70999992</v>
      </c>
      <c r="D31" s="14" t="s">
        <v>18</v>
      </c>
      <c r="E31" s="14"/>
      <c r="F31" s="40">
        <f>F29+F16</f>
        <v>670449597.61000001</v>
      </c>
      <c r="G31" s="39">
        <f>G29+G16</f>
        <v>699411857.45000005</v>
      </c>
    </row>
    <row r="32" spans="1:7" x14ac:dyDescent="0.3">
      <c r="A32" s="15"/>
      <c r="B32" s="38"/>
      <c r="C32" s="38"/>
      <c r="F32" s="37"/>
      <c r="G32" s="36"/>
    </row>
    <row r="33" spans="1:7" x14ac:dyDescent="0.3">
      <c r="A33" s="15"/>
      <c r="B33" s="24"/>
      <c r="C33" s="24"/>
      <c r="D33" s="35" t="s">
        <v>17</v>
      </c>
      <c r="E33" s="35"/>
      <c r="F33" s="26"/>
      <c r="G33" s="34"/>
    </row>
    <row r="34" spans="1:7" x14ac:dyDescent="0.3">
      <c r="A34" s="15"/>
      <c r="B34" s="26"/>
      <c r="C34" s="26"/>
      <c r="D34" s="14" t="s">
        <v>16</v>
      </c>
      <c r="E34" s="14"/>
      <c r="F34" s="33">
        <f>SUM(F35:F37)</f>
        <v>24979127.169999998</v>
      </c>
      <c r="G34" s="32">
        <f>SUM(G35:G37)</f>
        <v>24036490.169999998</v>
      </c>
    </row>
    <row r="35" spans="1:7" x14ac:dyDescent="0.3">
      <c r="A35" s="15"/>
      <c r="B35" s="26"/>
      <c r="C35" s="26"/>
      <c r="D35" s="25" t="s">
        <v>15</v>
      </c>
      <c r="E35" s="25"/>
      <c r="F35" s="24">
        <v>24979127.169999998</v>
      </c>
      <c r="G35" s="23">
        <v>24036490.169999998</v>
      </c>
    </row>
    <row r="36" spans="1:7" x14ac:dyDescent="0.3">
      <c r="A36" s="15"/>
      <c r="B36" s="26"/>
      <c r="C36" s="26"/>
      <c r="D36" s="25" t="s">
        <v>14</v>
      </c>
      <c r="E36" s="25"/>
      <c r="F36" s="24">
        <v>0</v>
      </c>
      <c r="G36" s="23"/>
    </row>
    <row r="37" spans="1:7" ht="33" x14ac:dyDescent="0.3">
      <c r="A37" s="15"/>
      <c r="B37" s="26"/>
      <c r="C37" s="26"/>
      <c r="D37" s="25" t="s">
        <v>13</v>
      </c>
      <c r="E37" s="25"/>
      <c r="F37" s="24"/>
      <c r="G37" s="23">
        <v>0</v>
      </c>
    </row>
    <row r="38" spans="1:7" x14ac:dyDescent="0.3">
      <c r="A38" s="31"/>
      <c r="B38" s="30"/>
      <c r="C38" s="30"/>
      <c r="D38" s="14" t="s">
        <v>12</v>
      </c>
      <c r="E38" s="14"/>
      <c r="F38" s="33">
        <f>SUM(F39:F43)</f>
        <v>347966501.27999997</v>
      </c>
      <c r="G38" s="32">
        <f>SUM(G39:G43)</f>
        <v>194451075.09000003</v>
      </c>
    </row>
    <row r="39" spans="1:7" x14ac:dyDescent="0.3">
      <c r="A39" s="31"/>
      <c r="B39" s="30"/>
      <c r="C39" s="30"/>
      <c r="D39" s="25" t="s">
        <v>11</v>
      </c>
      <c r="E39" s="25"/>
      <c r="F39" s="24">
        <v>77852782.849999994</v>
      </c>
      <c r="G39" s="23">
        <v>25974357.879999999</v>
      </c>
    </row>
    <row r="40" spans="1:7" x14ac:dyDescent="0.3">
      <c r="A40" s="31"/>
      <c r="B40" s="30"/>
      <c r="C40" s="30"/>
      <c r="D40" s="25" t="s">
        <v>10</v>
      </c>
      <c r="E40" s="25"/>
      <c r="F40" s="24">
        <v>494182664.49000001</v>
      </c>
      <c r="G40" s="23">
        <v>468208306.61000001</v>
      </c>
    </row>
    <row r="41" spans="1:7" x14ac:dyDescent="0.3">
      <c r="A41" s="15"/>
      <c r="B41" s="26"/>
      <c r="C41" s="26"/>
      <c r="D41" s="25" t="s">
        <v>9</v>
      </c>
      <c r="E41" s="25"/>
      <c r="F41" s="24">
        <v>0</v>
      </c>
      <c r="G41" s="23">
        <v>0</v>
      </c>
    </row>
    <row r="42" spans="1:7" x14ac:dyDescent="0.3">
      <c r="A42" s="15"/>
      <c r="B42" s="26"/>
      <c r="C42" s="26"/>
      <c r="D42" s="25" t="s">
        <v>8</v>
      </c>
      <c r="E42" s="25"/>
      <c r="F42" s="24"/>
      <c r="G42" s="23"/>
    </row>
    <row r="43" spans="1:7" ht="33" x14ac:dyDescent="0.3">
      <c r="A43" s="15"/>
      <c r="B43" s="26"/>
      <c r="C43" s="26"/>
      <c r="D43" s="25" t="s">
        <v>7</v>
      </c>
      <c r="E43" s="25"/>
      <c r="F43" s="24">
        <v>-224068946.06000003</v>
      </c>
      <c r="G43" s="23">
        <v>-299731589.39999998</v>
      </c>
    </row>
    <row r="44" spans="1:7" ht="33" x14ac:dyDescent="0.3">
      <c r="A44" s="15"/>
      <c r="B44" s="26"/>
      <c r="C44" s="26"/>
      <c r="D44" s="29" t="s">
        <v>6</v>
      </c>
      <c r="E44" s="29"/>
      <c r="F44" s="28">
        <f>SUM(F45:F46)</f>
        <v>0</v>
      </c>
      <c r="G44" s="27">
        <f>SUM(G45:G46)</f>
        <v>0</v>
      </c>
    </row>
    <row r="45" spans="1:7" x14ac:dyDescent="0.3">
      <c r="A45" s="20"/>
      <c r="B45" s="26"/>
      <c r="C45" s="26"/>
      <c r="D45" s="25" t="s">
        <v>5</v>
      </c>
      <c r="E45" s="25"/>
      <c r="F45" s="24"/>
      <c r="G45" s="23">
        <v>0</v>
      </c>
    </row>
    <row r="46" spans="1:7" ht="33" x14ac:dyDescent="0.3">
      <c r="A46" s="19"/>
      <c r="B46" s="6"/>
      <c r="C46" s="6"/>
      <c r="D46" s="25" t="s">
        <v>4</v>
      </c>
      <c r="E46" s="25"/>
      <c r="F46" s="24">
        <v>0</v>
      </c>
      <c r="G46" s="23"/>
    </row>
    <row r="47" spans="1:7" x14ac:dyDescent="0.3">
      <c r="A47" s="15"/>
      <c r="B47" s="6"/>
      <c r="C47" s="6"/>
      <c r="D47" s="22"/>
      <c r="E47" s="22"/>
      <c r="F47" s="6"/>
      <c r="G47" s="21"/>
    </row>
    <row r="48" spans="1:7" x14ac:dyDescent="0.3">
      <c r="A48" s="20"/>
      <c r="B48" s="6"/>
      <c r="C48" s="6"/>
      <c r="D48" s="14" t="s">
        <v>3</v>
      </c>
      <c r="E48" s="14"/>
      <c r="F48" s="13">
        <f>F44+F38+F34</f>
        <v>372945628.44999999</v>
      </c>
      <c r="G48" s="12">
        <f>G44+G38+G34</f>
        <v>218487565.26000002</v>
      </c>
    </row>
    <row r="49" spans="1:8" x14ac:dyDescent="0.3">
      <c r="A49" s="19"/>
      <c r="B49" s="6"/>
      <c r="C49" s="6"/>
      <c r="D49" s="18"/>
      <c r="E49" s="18"/>
      <c r="F49" s="17"/>
      <c r="G49" s="16"/>
    </row>
    <row r="50" spans="1:8" ht="33" x14ac:dyDescent="0.3">
      <c r="A50" s="15"/>
      <c r="D50" s="14" t="s">
        <v>2</v>
      </c>
      <c r="E50" s="14"/>
      <c r="F50" s="13">
        <f>F48+F31</f>
        <v>1043395226.0599999</v>
      </c>
      <c r="G50" s="12">
        <f>G48+G31</f>
        <v>917899422.71000004</v>
      </c>
      <c r="H50" s="4" t="str">
        <f>IF($B$31=$F$50,"","VALOR INCORRECTO!! TOTAL DE ACTIVOS TIENE QUE SER IGUAL AL TOTAL DE LA SUMA DE PASIVO Y HACIENDA")</f>
        <v/>
      </c>
    </row>
    <row r="51" spans="1:8" ht="17.25" thickBot="1" x14ac:dyDescent="0.35">
      <c r="A51" s="11"/>
      <c r="B51" s="10"/>
      <c r="C51" s="10"/>
      <c r="D51" s="9"/>
      <c r="E51" s="9"/>
      <c r="F51" s="8"/>
      <c r="G51" s="7"/>
      <c r="H51" s="4" t="str">
        <f>IF($C$31=$G$50,"","VALOR INCORRECTO!! TOTAL DE ACTIVOS TIENE QUE SER IGUAL AL TOTAL DE LA SUMA DE PASIVO Y HCIENDA")</f>
        <v/>
      </c>
    </row>
    <row r="52" spans="1:8" x14ac:dyDescent="0.3">
      <c r="A52" s="1" t="s">
        <v>1</v>
      </c>
      <c r="B52" s="6"/>
      <c r="C52" s="6"/>
      <c r="F52" s="5"/>
      <c r="G52" s="5"/>
      <c r="H52" s="4"/>
    </row>
    <row r="53" spans="1:8" x14ac:dyDescent="0.3">
      <c r="B53" s="6"/>
      <c r="C53" s="6"/>
      <c r="F53" s="5"/>
      <c r="G53" s="5"/>
      <c r="H53" s="4"/>
    </row>
    <row r="54" spans="1:8" x14ac:dyDescent="0.3">
      <c r="B54" s="6"/>
      <c r="C54" s="6"/>
      <c r="F54" s="5"/>
      <c r="G54" s="5"/>
      <c r="H54" s="4"/>
    </row>
    <row r="55" spans="1:8" x14ac:dyDescent="0.3">
      <c r="B55" s="6"/>
      <c r="C55" s="6"/>
      <c r="F55" s="5"/>
      <c r="G55" s="5"/>
      <c r="H55" s="4"/>
    </row>
    <row r="56" spans="1:8" x14ac:dyDescent="0.3">
      <c r="B56" s="6"/>
      <c r="C56" s="6"/>
      <c r="F56" s="5"/>
      <c r="G56" s="5"/>
      <c r="H56" s="4"/>
    </row>
    <row r="59" spans="1:8" x14ac:dyDescent="0.3">
      <c r="B59" s="3"/>
      <c r="C59" s="2" t="s">
        <v>0</v>
      </c>
    </row>
  </sheetData>
  <sheetProtection password="C115" sheet="1" formatColumns="0" formatRows="0" insertHyperlinks="0"/>
  <mergeCells count="12">
    <mergeCell ref="A1:G1"/>
    <mergeCell ref="A2:G2"/>
    <mergeCell ref="A3:G3"/>
    <mergeCell ref="D11:E11"/>
    <mergeCell ref="D12:E12"/>
    <mergeCell ref="D13:E13"/>
    <mergeCell ref="D14:E14"/>
    <mergeCell ref="D23:E23"/>
    <mergeCell ref="D7:E7"/>
    <mergeCell ref="D8:E8"/>
    <mergeCell ref="D9:E9"/>
    <mergeCell ref="D10:E10"/>
  </mergeCells>
  <printOptions horizontalCentered="1"/>
  <pageMargins left="0.27559055118110237" right="0.15748031496062992" top="0.39370078740157483" bottom="0.51181102362204722" header="0.31496062992125984" footer="0.31496062992125984"/>
  <pageSetup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80561-7CC2-49A5-8E5B-E10BB31BF142}">
  <dimension ref="A1:K20"/>
  <sheetViews>
    <sheetView view="pageBreakPreview" topLeftCell="A13" zoomScaleSheetLayoutView="100" workbookViewId="0">
      <selection activeCell="B7" sqref="B7"/>
    </sheetView>
  </sheetViews>
  <sheetFormatPr baseColWidth="10" defaultColWidth="11.42578125" defaultRowHeight="15" x14ac:dyDescent="0.25"/>
  <cols>
    <col min="1" max="1" width="23.5703125" customWidth="1"/>
  </cols>
  <sheetData>
    <row r="1" spans="1:11" ht="15.75" x14ac:dyDescent="0.25">
      <c r="A1" s="99" t="str">
        <f>'ETCA-I-01'!A1:G1</f>
        <v xml:space="preserve">Comision Estatal del Agua </v>
      </c>
      <c r="B1" s="99"/>
      <c r="C1" s="99"/>
      <c r="D1" s="99"/>
      <c r="E1" s="99"/>
      <c r="F1" s="99"/>
      <c r="G1" s="99"/>
      <c r="H1" s="99"/>
      <c r="I1" s="99"/>
      <c r="J1" s="99"/>
      <c r="K1" s="99"/>
    </row>
    <row r="2" spans="1:11" ht="15.75" customHeight="1" x14ac:dyDescent="0.25">
      <c r="A2" s="63" t="s">
        <v>391</v>
      </c>
      <c r="B2" s="63"/>
      <c r="C2" s="63"/>
      <c r="D2" s="63"/>
      <c r="E2" s="63"/>
      <c r="F2" s="63"/>
      <c r="G2" s="63"/>
      <c r="H2" s="63"/>
      <c r="I2" s="63"/>
      <c r="J2" s="63"/>
      <c r="K2" s="63"/>
    </row>
    <row r="3" spans="1:11" ht="15.75" customHeight="1" x14ac:dyDescent="0.25">
      <c r="A3" s="370" t="str">
        <f>'ETCA-I-09'!A3:I3</f>
        <v>Del 01 de Enero  al 31 de Diciembre de 2021</v>
      </c>
      <c r="B3" s="370"/>
      <c r="C3" s="370"/>
      <c r="D3" s="370"/>
      <c r="E3" s="370"/>
      <c r="F3" s="370"/>
      <c r="G3" s="370"/>
      <c r="H3" s="370"/>
      <c r="I3" s="370"/>
      <c r="J3" s="370"/>
      <c r="K3" s="370"/>
    </row>
    <row r="4" spans="1:11" ht="15.75" thickBot="1" x14ac:dyDescent="0.3">
      <c r="A4" s="369" t="s">
        <v>176</v>
      </c>
      <c r="B4" s="369"/>
      <c r="C4" s="369"/>
      <c r="D4" s="369"/>
      <c r="E4" s="369"/>
      <c r="F4" s="369"/>
      <c r="G4" s="369"/>
      <c r="H4" s="369"/>
      <c r="I4" s="369"/>
      <c r="J4" s="369"/>
      <c r="K4" s="369"/>
    </row>
    <row r="5" spans="1:11" ht="115.5" thickBot="1" x14ac:dyDescent="0.3">
      <c r="A5" s="378" t="s">
        <v>390</v>
      </c>
      <c r="B5" s="377" t="s">
        <v>389</v>
      </c>
      <c r="C5" s="377" t="s">
        <v>388</v>
      </c>
      <c r="D5" s="377" t="s">
        <v>387</v>
      </c>
      <c r="E5" s="377" t="s">
        <v>386</v>
      </c>
      <c r="F5" s="377" t="s">
        <v>385</v>
      </c>
      <c r="G5" s="377" t="s">
        <v>384</v>
      </c>
      <c r="H5" s="377" t="s">
        <v>383</v>
      </c>
      <c r="I5" s="376" t="s">
        <v>382</v>
      </c>
      <c r="J5" s="376" t="s">
        <v>381</v>
      </c>
      <c r="K5" s="376" t="s">
        <v>380</v>
      </c>
    </row>
    <row r="6" spans="1:11" x14ac:dyDescent="0.25">
      <c r="A6" s="78"/>
      <c r="B6" s="81"/>
      <c r="C6" s="81"/>
      <c r="D6" s="81"/>
      <c r="E6" s="81"/>
      <c r="F6" s="81"/>
      <c r="G6" s="81"/>
      <c r="H6" s="81"/>
      <c r="I6" s="81"/>
      <c r="J6" s="81"/>
      <c r="K6" s="81"/>
    </row>
    <row r="7" spans="1:11" ht="25.5" x14ac:dyDescent="0.25">
      <c r="A7" s="89" t="s">
        <v>379</v>
      </c>
      <c r="B7" s="371">
        <f>B8+B9+B10+B11</f>
        <v>43287</v>
      </c>
      <c r="C7" s="70">
        <f>C8+C9+C10+C11</f>
        <v>0</v>
      </c>
      <c r="D7" s="70">
        <f>D8+D9+D10+D11</f>
        <v>0</v>
      </c>
      <c r="E7" s="70">
        <f>E8+E9+E10+E11</f>
        <v>730652659.5</v>
      </c>
      <c r="F7" s="70">
        <f>F8+F9+F10+F11</f>
        <v>240</v>
      </c>
      <c r="G7" s="70">
        <f>G8+G9+G10+G11</f>
        <v>3444380</v>
      </c>
      <c r="H7" s="70" t="s">
        <v>377</v>
      </c>
      <c r="I7" s="70">
        <f>I8+I9+I10+I11</f>
        <v>0</v>
      </c>
      <c r="J7" s="70">
        <f>J8+J9+J10+J11</f>
        <v>0</v>
      </c>
      <c r="K7" s="70">
        <f>E7-J7</f>
        <v>730652659.5</v>
      </c>
    </row>
    <row r="8" spans="1:11" x14ac:dyDescent="0.25">
      <c r="A8" s="374" t="s">
        <v>378</v>
      </c>
      <c r="B8" s="375">
        <v>43287</v>
      </c>
      <c r="C8" s="373">
        <v>0</v>
      </c>
      <c r="D8" s="373">
        <v>0</v>
      </c>
      <c r="E8" s="373">
        <v>730652659.5</v>
      </c>
      <c r="F8" s="373">
        <v>240</v>
      </c>
      <c r="G8" s="373">
        <v>3444380</v>
      </c>
      <c r="H8" s="373" t="s">
        <v>377</v>
      </c>
      <c r="I8" s="373">
        <v>0</v>
      </c>
      <c r="J8" s="373">
        <v>0</v>
      </c>
      <c r="K8" s="70">
        <f>E8-J8</f>
        <v>730652659.5</v>
      </c>
    </row>
    <row r="9" spans="1:11" x14ac:dyDescent="0.25">
      <c r="A9" s="374" t="s">
        <v>376</v>
      </c>
      <c r="B9" s="373">
        <v>0</v>
      </c>
      <c r="C9" s="373"/>
      <c r="D9" s="373"/>
      <c r="E9" s="373">
        <v>0</v>
      </c>
      <c r="F9" s="373"/>
      <c r="G9" s="373"/>
      <c r="H9" s="373"/>
      <c r="I9" s="373"/>
      <c r="J9" s="373">
        <v>0</v>
      </c>
      <c r="K9" s="70">
        <f>E9-J9</f>
        <v>0</v>
      </c>
    </row>
    <row r="10" spans="1:11" x14ac:dyDescent="0.25">
      <c r="A10" s="374" t="s">
        <v>375</v>
      </c>
      <c r="B10" s="373">
        <v>0</v>
      </c>
      <c r="C10" s="373">
        <v>0</v>
      </c>
      <c r="D10" s="373">
        <v>0</v>
      </c>
      <c r="E10" s="373">
        <v>0</v>
      </c>
      <c r="F10" s="373">
        <v>0</v>
      </c>
      <c r="G10" s="373">
        <v>0</v>
      </c>
      <c r="H10" s="373">
        <v>0</v>
      </c>
      <c r="I10" s="373">
        <v>0</v>
      </c>
      <c r="J10" s="373">
        <v>0</v>
      </c>
      <c r="K10" s="70">
        <f>E10-J10</f>
        <v>0</v>
      </c>
    </row>
    <row r="11" spans="1:11" x14ac:dyDescent="0.25">
      <c r="A11" s="374" t="s">
        <v>374</v>
      </c>
      <c r="B11" s="373">
        <v>0</v>
      </c>
      <c r="C11" s="373"/>
      <c r="D11" s="373"/>
      <c r="E11" s="373">
        <v>0</v>
      </c>
      <c r="F11" s="373"/>
      <c r="G11" s="373"/>
      <c r="H11" s="373"/>
      <c r="I11" s="373"/>
      <c r="J11" s="373">
        <v>0</v>
      </c>
      <c r="K11" s="70">
        <f>E11-J11</f>
        <v>0</v>
      </c>
    </row>
    <row r="12" spans="1:11" x14ac:dyDescent="0.25">
      <c r="A12" s="372"/>
      <c r="B12" s="70"/>
      <c r="C12" s="70"/>
      <c r="D12" s="70"/>
      <c r="E12" s="70"/>
      <c r="F12" s="70"/>
      <c r="G12" s="70"/>
      <c r="H12" s="70"/>
      <c r="I12" s="70"/>
      <c r="J12" s="70"/>
      <c r="K12" s="70"/>
    </row>
    <row r="13" spans="1:11" ht="25.5" x14ac:dyDescent="0.25">
      <c r="A13" s="89" t="s">
        <v>373</v>
      </c>
      <c r="B13" s="70">
        <f>B14+B15+B16+B17</f>
        <v>0</v>
      </c>
      <c r="C13" s="70">
        <f>C14+C15+C16+C17</f>
        <v>0</v>
      </c>
      <c r="D13" s="70">
        <f>D14+D15+D16+D17</f>
        <v>0</v>
      </c>
      <c r="E13" s="70">
        <f>E14+E15+E16+E17</f>
        <v>0</v>
      </c>
      <c r="F13" s="70">
        <f>F14+F15+F16+F17</f>
        <v>0</v>
      </c>
      <c r="G13" s="70">
        <f>G14+G15+G16+G17</f>
        <v>0</v>
      </c>
      <c r="H13" s="70">
        <f>H14+H15+H16+H17</f>
        <v>0</v>
      </c>
      <c r="I13" s="70">
        <f>I14+I15+I16+I17</f>
        <v>0</v>
      </c>
      <c r="J13" s="70">
        <f>J14+J15+J16+J17</f>
        <v>0</v>
      </c>
      <c r="K13" s="70">
        <f>E13-J13</f>
        <v>0</v>
      </c>
    </row>
    <row r="14" spans="1:11" x14ac:dyDescent="0.25">
      <c r="A14" s="374" t="s">
        <v>372</v>
      </c>
      <c r="B14" s="373">
        <v>0</v>
      </c>
      <c r="C14" s="373"/>
      <c r="D14" s="373"/>
      <c r="E14" s="373">
        <v>0</v>
      </c>
      <c r="F14" s="373"/>
      <c r="G14" s="373"/>
      <c r="H14" s="373"/>
      <c r="I14" s="373"/>
      <c r="J14" s="373"/>
      <c r="K14" s="70">
        <f>E14-J14</f>
        <v>0</v>
      </c>
    </row>
    <row r="15" spans="1:11" x14ac:dyDescent="0.25">
      <c r="A15" s="374" t="s">
        <v>371</v>
      </c>
      <c r="B15" s="373">
        <v>0</v>
      </c>
      <c r="C15" s="373"/>
      <c r="D15" s="373">
        <v>0</v>
      </c>
      <c r="E15" s="373">
        <v>0</v>
      </c>
      <c r="F15" s="373">
        <v>0</v>
      </c>
      <c r="G15" s="373">
        <v>0</v>
      </c>
      <c r="H15" s="373">
        <v>0</v>
      </c>
      <c r="I15" s="373">
        <v>0</v>
      </c>
      <c r="J15" s="373">
        <v>0</v>
      </c>
      <c r="K15" s="70">
        <f>E15-J15</f>
        <v>0</v>
      </c>
    </row>
    <row r="16" spans="1:11" x14ac:dyDescent="0.25">
      <c r="A16" s="374" t="s">
        <v>370</v>
      </c>
      <c r="B16" s="373">
        <v>0</v>
      </c>
      <c r="C16" s="373">
        <v>0</v>
      </c>
      <c r="D16" s="373"/>
      <c r="E16" s="373">
        <v>0</v>
      </c>
      <c r="F16" s="373"/>
      <c r="G16" s="373"/>
      <c r="H16" s="373"/>
      <c r="I16" s="373"/>
      <c r="J16" s="373"/>
      <c r="K16" s="70">
        <f>E16-J16</f>
        <v>0</v>
      </c>
    </row>
    <row r="17" spans="1:11" x14ac:dyDescent="0.25">
      <c r="A17" s="374" t="s">
        <v>369</v>
      </c>
      <c r="B17" s="373">
        <v>0</v>
      </c>
      <c r="C17" s="373"/>
      <c r="D17" s="373"/>
      <c r="E17" s="373">
        <v>0</v>
      </c>
      <c r="F17" s="373"/>
      <c r="G17" s="373"/>
      <c r="H17" s="373"/>
      <c r="I17" s="373"/>
      <c r="J17" s="373"/>
      <c r="K17" s="70">
        <f>E17-J17</f>
        <v>0</v>
      </c>
    </row>
    <row r="18" spans="1:11" x14ac:dyDescent="0.25">
      <c r="A18" s="372"/>
      <c r="B18" s="70">
        <v>0</v>
      </c>
      <c r="C18" s="70"/>
      <c r="D18" s="70"/>
      <c r="E18" s="70"/>
      <c r="F18" s="70"/>
      <c r="G18" s="70"/>
      <c r="H18" s="70"/>
      <c r="I18" s="70"/>
      <c r="J18" s="70"/>
      <c r="K18" s="70"/>
    </row>
    <row r="19" spans="1:11" ht="38.25" x14ac:dyDescent="0.25">
      <c r="A19" s="89" t="s">
        <v>368</v>
      </c>
      <c r="B19" s="371">
        <f>B7+B13</f>
        <v>43287</v>
      </c>
      <c r="C19" s="70">
        <f>C7+C13</f>
        <v>0</v>
      </c>
      <c r="D19" s="70">
        <f>D7+D13</f>
        <v>0</v>
      </c>
      <c r="E19" s="70">
        <f>E7+E13</f>
        <v>730652659.5</v>
      </c>
      <c r="F19" s="70">
        <f>F7+F13</f>
        <v>240</v>
      </c>
      <c r="G19" s="70">
        <f>G7+G13</f>
        <v>3444380</v>
      </c>
      <c r="H19" s="70">
        <v>0</v>
      </c>
      <c r="I19" s="70">
        <f>I7+I13</f>
        <v>0</v>
      </c>
      <c r="J19" s="70">
        <f>J7+J13</f>
        <v>0</v>
      </c>
      <c r="K19" s="70">
        <f>E19-J19</f>
        <v>730652659.5</v>
      </c>
    </row>
    <row r="20" spans="1:11" ht="15.75" thickBot="1" x14ac:dyDescent="0.3">
      <c r="A20" s="69"/>
      <c r="B20" s="66"/>
      <c r="C20" s="66"/>
      <c r="D20" s="66"/>
      <c r="E20" s="66"/>
      <c r="F20" s="66"/>
      <c r="G20" s="66"/>
      <c r="H20" s="66"/>
      <c r="I20" s="66"/>
      <c r="J20" s="66"/>
      <c r="K20" s="66"/>
    </row>
  </sheetData>
  <mergeCells count="4">
    <mergeCell ref="A1:K1"/>
    <mergeCell ref="A2:K2"/>
    <mergeCell ref="A3:K3"/>
    <mergeCell ref="A4:K4"/>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8DC1B-4599-4ED9-9D2A-B48287985AA5}">
  <dimension ref="A1:I28"/>
  <sheetViews>
    <sheetView view="pageBreakPreview" zoomScale="130" zoomScaleSheetLayoutView="130" workbookViewId="0">
      <selection activeCell="B7" sqref="B7"/>
    </sheetView>
  </sheetViews>
  <sheetFormatPr baseColWidth="10" defaultRowHeight="15" x14ac:dyDescent="0.25"/>
  <cols>
    <col min="9" max="9" width="25.28515625" customWidth="1"/>
  </cols>
  <sheetData>
    <row r="1" spans="1:9" s="290" customFormat="1" ht="16.5" x14ac:dyDescent="0.3">
      <c r="A1" s="397" t="s">
        <v>401</v>
      </c>
      <c r="B1" s="397"/>
      <c r="C1" s="397"/>
      <c r="D1" s="397"/>
      <c r="E1" s="397"/>
      <c r="F1" s="397"/>
      <c r="G1" s="397"/>
      <c r="H1" s="397"/>
      <c r="I1" s="397"/>
    </row>
    <row r="2" spans="1:9" s="290" customFormat="1" ht="16.5" x14ac:dyDescent="0.3">
      <c r="A2" s="396" t="s">
        <v>400</v>
      </c>
      <c r="B2" s="396"/>
      <c r="C2" s="396"/>
      <c r="D2" s="396"/>
      <c r="E2" s="396"/>
      <c r="F2" s="396"/>
      <c r="G2" s="396"/>
      <c r="H2" s="396"/>
      <c r="I2" s="396"/>
    </row>
    <row r="3" spans="1:9" s="290" customFormat="1" ht="16.5" x14ac:dyDescent="0.3">
      <c r="A3" s="201" t="str">
        <f>'[3]ETCA-I-01'!A3:G3</f>
        <v>Comision Estatal del Agua</v>
      </c>
      <c r="B3" s="201"/>
      <c r="C3" s="201"/>
      <c r="D3" s="201"/>
      <c r="E3" s="201"/>
      <c r="F3" s="201"/>
      <c r="G3" s="201"/>
      <c r="H3" s="201"/>
      <c r="I3" s="201"/>
    </row>
    <row r="4" spans="1:9" s="290" customFormat="1" ht="16.5" x14ac:dyDescent="0.3">
      <c r="A4" s="201" t="s">
        <v>399</v>
      </c>
      <c r="B4" s="201"/>
      <c r="C4" s="201"/>
      <c r="D4" s="201"/>
      <c r="E4" s="201"/>
      <c r="F4" s="201"/>
      <c r="G4" s="201"/>
      <c r="H4" s="201"/>
      <c r="I4" s="201"/>
    </row>
    <row r="5" spans="1:9" s="290" customFormat="1" ht="18" customHeight="1" thickBot="1" x14ac:dyDescent="0.35">
      <c r="A5" s="393"/>
      <c r="B5" s="395" t="s">
        <v>398</v>
      </c>
      <c r="C5" s="395"/>
      <c r="D5" s="395"/>
      <c r="E5" s="395"/>
      <c r="F5" s="395"/>
      <c r="G5" s="395"/>
      <c r="H5" s="394"/>
      <c r="I5" s="393"/>
    </row>
    <row r="6" spans="1:9" s="290" customFormat="1" ht="16.5" x14ac:dyDescent="0.3">
      <c r="A6" s="392"/>
      <c r="B6" s="391"/>
      <c r="C6" s="391"/>
      <c r="D6" s="391"/>
      <c r="E6" s="391"/>
      <c r="F6" s="391"/>
      <c r="G6" s="391"/>
      <c r="H6" s="391"/>
      <c r="I6" s="390"/>
    </row>
    <row r="7" spans="1:9" s="290" customFormat="1" ht="15" customHeight="1" x14ac:dyDescent="0.3">
      <c r="A7" s="389"/>
      <c r="B7" s="379"/>
      <c r="C7" s="388"/>
      <c r="D7" s="388"/>
      <c r="E7" s="388"/>
      <c r="F7" s="388"/>
      <c r="G7" s="388"/>
      <c r="H7" s="388"/>
      <c r="I7" s="386"/>
    </row>
    <row r="8" spans="1:9" s="290" customFormat="1" ht="16.5" x14ac:dyDescent="0.3">
      <c r="A8" s="387" t="s">
        <v>397</v>
      </c>
      <c r="B8" s="379"/>
      <c r="C8" s="379"/>
      <c r="D8" s="379"/>
      <c r="E8" s="379"/>
      <c r="F8" s="379"/>
      <c r="G8" s="379"/>
      <c r="H8" s="379"/>
      <c r="I8" s="386"/>
    </row>
    <row r="9" spans="1:9" s="290" customFormat="1" ht="42.75" customHeight="1" x14ac:dyDescent="0.3">
      <c r="A9" s="385" t="s">
        <v>396</v>
      </c>
      <c r="B9" s="384"/>
      <c r="C9" s="384"/>
      <c r="D9" s="384"/>
      <c r="E9" s="384"/>
      <c r="F9" s="384"/>
      <c r="G9" s="384"/>
      <c r="H9" s="384"/>
      <c r="I9" s="383"/>
    </row>
    <row r="10" spans="1:9" s="290" customFormat="1" ht="16.5" x14ac:dyDescent="0.3">
      <c r="A10" s="387"/>
      <c r="B10" s="379"/>
      <c r="C10" s="379"/>
      <c r="D10" s="379"/>
      <c r="E10" s="379"/>
      <c r="F10" s="379"/>
      <c r="G10" s="379"/>
      <c r="H10" s="379"/>
      <c r="I10" s="386"/>
    </row>
    <row r="11" spans="1:9" s="290" customFormat="1" ht="55.5" customHeight="1" x14ac:dyDescent="0.3">
      <c r="A11" s="385" t="s">
        <v>395</v>
      </c>
      <c r="B11" s="384"/>
      <c r="C11" s="384"/>
      <c r="D11" s="384"/>
      <c r="E11" s="384"/>
      <c r="F11" s="384"/>
      <c r="G11" s="384"/>
      <c r="H11" s="384"/>
      <c r="I11" s="383"/>
    </row>
    <row r="12" spans="1:9" s="290" customFormat="1" ht="12" customHeight="1" x14ac:dyDescent="0.3">
      <c r="A12" s="387"/>
      <c r="B12" s="379"/>
      <c r="C12" s="379"/>
      <c r="D12" s="379"/>
      <c r="E12" s="379"/>
      <c r="F12" s="379"/>
      <c r="G12" s="379"/>
      <c r="H12" s="379"/>
      <c r="I12" s="386"/>
    </row>
    <row r="13" spans="1:9" s="290" customFormat="1" ht="81.75" customHeight="1" x14ac:dyDescent="0.3">
      <c r="A13" s="385" t="s">
        <v>394</v>
      </c>
      <c r="B13" s="384"/>
      <c r="C13" s="384"/>
      <c r="D13" s="384"/>
      <c r="E13" s="384"/>
      <c r="F13" s="384"/>
      <c r="G13" s="384"/>
      <c r="H13" s="384"/>
      <c r="I13" s="383"/>
    </row>
    <row r="14" spans="1:9" s="290" customFormat="1" ht="16.5" x14ac:dyDescent="0.3">
      <c r="A14" s="387"/>
      <c r="B14" s="379"/>
      <c r="C14" s="379"/>
      <c r="D14" s="379"/>
      <c r="E14" s="379"/>
      <c r="F14" s="379"/>
      <c r="G14" s="379"/>
      <c r="H14" s="379"/>
      <c r="I14" s="386"/>
    </row>
    <row r="15" spans="1:9" s="290" customFormat="1" ht="104.25" customHeight="1" x14ac:dyDescent="0.3">
      <c r="A15" s="385" t="s">
        <v>393</v>
      </c>
      <c r="B15" s="384"/>
      <c r="C15" s="384"/>
      <c r="D15" s="384"/>
      <c r="E15" s="384"/>
      <c r="F15" s="384"/>
      <c r="G15" s="384"/>
      <c r="H15" s="384"/>
      <c r="I15" s="383"/>
    </row>
    <row r="16" spans="1:9" s="290" customFormat="1" ht="16.5" x14ac:dyDescent="0.3">
      <c r="A16" s="387"/>
      <c r="B16" s="379"/>
      <c r="C16" s="379"/>
      <c r="D16" s="379"/>
      <c r="E16" s="379"/>
      <c r="F16" s="379"/>
      <c r="G16" s="379"/>
      <c r="H16" s="379"/>
      <c r="I16" s="386"/>
    </row>
    <row r="17" spans="1:9" s="290" customFormat="1" ht="29.25" customHeight="1" x14ac:dyDescent="0.3">
      <c r="A17" s="385" t="s">
        <v>392</v>
      </c>
      <c r="B17" s="384"/>
      <c r="C17" s="384"/>
      <c r="D17" s="384"/>
      <c r="E17" s="384"/>
      <c r="F17" s="384"/>
      <c r="G17" s="384"/>
      <c r="H17" s="384"/>
      <c r="I17" s="383"/>
    </row>
    <row r="18" spans="1:9" s="290" customFormat="1" ht="32.25" customHeight="1" thickBot="1" x14ac:dyDescent="0.35">
      <c r="A18" s="382"/>
      <c r="B18" s="381"/>
      <c r="C18" s="381"/>
      <c r="D18" s="381"/>
      <c r="E18" s="381"/>
      <c r="F18" s="381"/>
      <c r="G18" s="381"/>
      <c r="H18" s="381"/>
      <c r="I18" s="380"/>
    </row>
    <row r="19" spans="1:9" s="290" customFormat="1" ht="16.5" x14ac:dyDescent="0.3">
      <c r="A19" s="290" t="s">
        <v>180</v>
      </c>
    </row>
    <row r="20" spans="1:9" s="290" customFormat="1" ht="16.5" x14ac:dyDescent="0.3"/>
    <row r="21" spans="1:9" s="290" customFormat="1" ht="16.5" x14ac:dyDescent="0.3"/>
    <row r="22" spans="1:9" s="290" customFormat="1" ht="16.5" x14ac:dyDescent="0.3"/>
    <row r="23" spans="1:9" s="290" customFormat="1" ht="16.5" x14ac:dyDescent="0.3"/>
    <row r="24" spans="1:9" s="290" customFormat="1" ht="16.5" x14ac:dyDescent="0.3"/>
    <row r="25" spans="1:9" s="290" customFormat="1" ht="16.5" x14ac:dyDescent="0.3">
      <c r="A25" s="379"/>
      <c r="B25" s="379"/>
      <c r="C25" s="379"/>
      <c r="D25" s="379"/>
      <c r="E25" s="379"/>
      <c r="F25" s="379"/>
      <c r="G25" s="379"/>
      <c r="H25" s="379"/>
      <c r="I25" s="379"/>
    </row>
    <row r="26" spans="1:9" s="290" customFormat="1" ht="16.5" x14ac:dyDescent="0.3">
      <c r="A26" s="379"/>
      <c r="B26" s="379"/>
      <c r="C26" s="379"/>
      <c r="D26" s="379"/>
      <c r="E26" s="379"/>
      <c r="F26" s="379"/>
      <c r="G26" s="379"/>
      <c r="H26" s="379"/>
      <c r="I26" s="379"/>
    </row>
    <row r="27" spans="1:9" s="290" customFormat="1" ht="16.5" x14ac:dyDescent="0.3">
      <c r="A27" s="379"/>
      <c r="B27" s="379"/>
      <c r="C27" s="379"/>
      <c r="D27" s="379"/>
      <c r="E27" s="379"/>
      <c r="F27" s="379"/>
      <c r="G27" s="379"/>
      <c r="H27" s="379"/>
      <c r="I27" s="379"/>
    </row>
    <row r="28" spans="1:9" s="290" customFormat="1" ht="16.5" x14ac:dyDescent="0.3"/>
  </sheetData>
  <mergeCells count="10">
    <mergeCell ref="A11:I11"/>
    <mergeCell ref="A13:I13"/>
    <mergeCell ref="A15:I15"/>
    <mergeCell ref="A17:I17"/>
    <mergeCell ref="A1:I1"/>
    <mergeCell ref="A2:I2"/>
    <mergeCell ref="A3:I3"/>
    <mergeCell ref="A4:I4"/>
    <mergeCell ref="B5:G5"/>
    <mergeCell ref="A9:I9"/>
  </mergeCells>
  <pageMargins left="0.43307086614173229" right="0.31496062992125984" top="0.55118110236220474" bottom="0.74803149606299213" header="0.31496062992125984" footer="0.31496062992125984"/>
  <pageSetup scale="8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BB9D4-EF4B-4D66-9BC0-493D643EE93B}">
  <dimension ref="A1:J49"/>
  <sheetViews>
    <sheetView view="pageBreakPreview" zoomScaleSheetLayoutView="100" workbookViewId="0">
      <selection activeCell="B7" sqref="B7"/>
    </sheetView>
  </sheetViews>
  <sheetFormatPr baseColWidth="10" defaultColWidth="11.28515625" defaultRowHeight="16.5" x14ac:dyDescent="0.3"/>
  <cols>
    <col min="1" max="1" width="3.7109375" style="290" customWidth="1"/>
    <col min="2" max="8" width="11.28515625" style="290"/>
    <col min="9" max="9" width="12.28515625" style="290" customWidth="1"/>
    <col min="10" max="16384" width="11.28515625" style="290"/>
  </cols>
  <sheetData>
    <row r="1" spans="1:10" x14ac:dyDescent="0.3">
      <c r="A1" s="397" t="str">
        <f>'ETCA-I-01'!A1:G1</f>
        <v xml:space="preserve">Comision Estatal del Agua </v>
      </c>
      <c r="B1" s="397"/>
      <c r="C1" s="397"/>
      <c r="D1" s="397"/>
      <c r="E1" s="397"/>
      <c r="F1" s="397"/>
      <c r="G1" s="397"/>
      <c r="H1" s="397"/>
      <c r="I1" s="397"/>
      <c r="J1" s="397"/>
    </row>
    <row r="2" spans="1:10" x14ac:dyDescent="0.3">
      <c r="A2" s="396" t="s">
        <v>443</v>
      </c>
      <c r="B2" s="396"/>
      <c r="C2" s="396"/>
      <c r="D2" s="396"/>
      <c r="E2" s="396"/>
      <c r="F2" s="396"/>
      <c r="G2" s="396"/>
      <c r="H2" s="396"/>
      <c r="I2" s="396"/>
      <c r="J2" s="396"/>
    </row>
    <row r="3" spans="1:10" x14ac:dyDescent="0.3">
      <c r="A3" s="201" t="str">
        <f>'ETCA-I-01'!A3:G3</f>
        <v>Al 31 de Diciembre de 2021</v>
      </c>
      <c r="B3" s="201"/>
      <c r="C3" s="201"/>
      <c r="D3" s="201"/>
      <c r="E3" s="201"/>
      <c r="F3" s="201"/>
      <c r="G3" s="201"/>
      <c r="H3" s="201"/>
      <c r="I3" s="201"/>
      <c r="J3" s="201"/>
    </row>
    <row r="4" spans="1:10" ht="18" customHeight="1" thickBot="1" x14ac:dyDescent="0.35">
      <c r="A4" s="412" t="s">
        <v>442</v>
      </c>
      <c r="B4" s="412"/>
      <c r="C4" s="412"/>
      <c r="D4" s="412"/>
      <c r="E4" s="412"/>
      <c r="F4" s="412"/>
      <c r="G4" s="412"/>
      <c r="H4" s="412"/>
      <c r="I4" s="411"/>
    </row>
    <row r="5" spans="1:10" x14ac:dyDescent="0.3">
      <c r="A5" s="392"/>
      <c r="B5" s="391"/>
      <c r="C5" s="391"/>
      <c r="D5" s="391"/>
      <c r="E5" s="391"/>
      <c r="F5" s="391"/>
      <c r="G5" s="391"/>
      <c r="H5" s="391"/>
      <c r="I5" s="391"/>
      <c r="J5" s="390"/>
    </row>
    <row r="6" spans="1:10" x14ac:dyDescent="0.3">
      <c r="A6" s="389"/>
      <c r="B6" s="379"/>
      <c r="C6" s="379"/>
      <c r="D6" s="379"/>
      <c r="E6" s="379"/>
      <c r="F6" s="379"/>
      <c r="G6" s="379"/>
      <c r="H6" s="379"/>
      <c r="I6" s="379"/>
      <c r="J6" s="386"/>
    </row>
    <row r="7" spans="1:10" x14ac:dyDescent="0.3">
      <c r="A7" s="389"/>
      <c r="B7" s="379"/>
      <c r="C7" s="379"/>
      <c r="D7" s="379"/>
      <c r="E7" s="379"/>
      <c r="F7" s="379"/>
      <c r="G7" s="379"/>
      <c r="H7" s="379"/>
      <c r="I7" s="379"/>
      <c r="J7" s="386"/>
    </row>
    <row r="8" spans="1:10" ht="6" customHeight="1" x14ac:dyDescent="0.3">
      <c r="A8" s="389"/>
      <c r="B8" s="379"/>
      <c r="C8" s="379"/>
      <c r="D8" s="379"/>
      <c r="E8" s="379"/>
      <c r="F8" s="379"/>
      <c r="G8" s="379"/>
      <c r="H8" s="379"/>
      <c r="I8" s="379"/>
      <c r="J8" s="386"/>
    </row>
    <row r="9" spans="1:10" ht="9" customHeight="1" thickBot="1" x14ac:dyDescent="0.35">
      <c r="A9" s="389"/>
      <c r="B9" s="379"/>
      <c r="C9" s="379"/>
      <c r="D9" s="379"/>
      <c r="E9" s="379"/>
      <c r="F9" s="379"/>
      <c r="G9" s="379"/>
      <c r="H9" s="379"/>
      <c r="I9" s="379"/>
      <c r="J9" s="386"/>
    </row>
    <row r="10" spans="1:10" ht="16.5" customHeight="1" x14ac:dyDescent="0.3">
      <c r="A10" s="389"/>
      <c r="B10" s="379"/>
      <c r="C10" s="410" t="s">
        <v>441</v>
      </c>
      <c r="D10" s="409"/>
      <c r="E10" s="409"/>
      <c r="F10" s="409"/>
      <c r="G10" s="409"/>
      <c r="H10" s="408"/>
      <c r="I10" s="379"/>
      <c r="J10" s="386"/>
    </row>
    <row r="11" spans="1:10" x14ac:dyDescent="0.3">
      <c r="A11" s="389"/>
      <c r="B11" s="379"/>
      <c r="C11" s="407"/>
      <c r="D11" s="406"/>
      <c r="E11" s="406"/>
      <c r="F11" s="406"/>
      <c r="G11" s="406"/>
      <c r="H11" s="405"/>
      <c r="I11" s="379"/>
      <c r="J11" s="386"/>
    </row>
    <row r="12" spans="1:10" x14ac:dyDescent="0.3">
      <c r="A12" s="389"/>
      <c r="B12" s="379"/>
      <c r="C12" s="407"/>
      <c r="D12" s="406"/>
      <c r="E12" s="406"/>
      <c r="F12" s="406"/>
      <c r="G12" s="406"/>
      <c r="H12" s="405"/>
      <c r="I12" s="379"/>
      <c r="J12" s="386"/>
    </row>
    <row r="13" spans="1:10" x14ac:dyDescent="0.3">
      <c r="A13" s="389"/>
      <c r="B13" s="379"/>
      <c r="C13" s="407"/>
      <c r="D13" s="406"/>
      <c r="E13" s="406"/>
      <c r="F13" s="406"/>
      <c r="G13" s="406"/>
      <c r="H13" s="405"/>
      <c r="I13" s="379"/>
      <c r="J13" s="386"/>
    </row>
    <row r="14" spans="1:10" x14ac:dyDescent="0.3">
      <c r="A14" s="389"/>
      <c r="B14" s="379"/>
      <c r="C14" s="407"/>
      <c r="D14" s="406"/>
      <c r="E14" s="406"/>
      <c r="F14" s="406"/>
      <c r="G14" s="406"/>
      <c r="H14" s="405"/>
      <c r="I14" s="379"/>
      <c r="J14" s="386"/>
    </row>
    <row r="15" spans="1:10" x14ac:dyDescent="0.3">
      <c r="A15" s="389"/>
      <c r="B15" s="379"/>
      <c r="C15" s="407"/>
      <c r="D15" s="406"/>
      <c r="E15" s="406"/>
      <c r="F15" s="406"/>
      <c r="G15" s="406"/>
      <c r="H15" s="405"/>
      <c r="I15" s="379"/>
      <c r="J15" s="386"/>
    </row>
    <row r="16" spans="1:10" ht="17.25" thickBot="1" x14ac:dyDescent="0.35">
      <c r="A16" s="389"/>
      <c r="B16" s="379"/>
      <c r="C16" s="404"/>
      <c r="D16" s="403"/>
      <c r="E16" s="403"/>
      <c r="F16" s="403"/>
      <c r="G16" s="403"/>
      <c r="H16" s="402"/>
      <c r="I16" s="379"/>
      <c r="J16" s="386"/>
    </row>
    <row r="17" spans="1:10" x14ac:dyDescent="0.3">
      <c r="A17" s="389"/>
      <c r="B17" s="379"/>
      <c r="C17" s="379"/>
      <c r="D17" s="379"/>
      <c r="E17" s="379"/>
      <c r="F17" s="379"/>
      <c r="G17" s="379"/>
      <c r="H17" s="379"/>
      <c r="I17" s="379"/>
      <c r="J17" s="386"/>
    </row>
    <row r="18" spans="1:10" x14ac:dyDescent="0.3">
      <c r="A18" s="389"/>
      <c r="B18" s="379"/>
      <c r="C18" s="398" t="s">
        <v>440</v>
      </c>
      <c r="D18" s="379"/>
      <c r="E18" s="379"/>
      <c r="F18" s="379"/>
      <c r="G18" s="379"/>
      <c r="H18" s="379"/>
      <c r="I18" s="379"/>
      <c r="J18" s="386"/>
    </row>
    <row r="19" spans="1:10" ht="9.75" customHeight="1" thickBot="1" x14ac:dyDescent="0.35">
      <c r="A19" s="389"/>
      <c r="B19" s="379"/>
      <c r="C19" s="398"/>
      <c r="D19" s="379"/>
      <c r="E19" s="379"/>
      <c r="F19" s="379"/>
      <c r="G19" s="379"/>
      <c r="H19" s="379"/>
      <c r="I19" s="379"/>
      <c r="J19" s="386"/>
    </row>
    <row r="20" spans="1:10" x14ac:dyDescent="0.3">
      <c r="A20" s="389"/>
      <c r="B20" s="379"/>
      <c r="C20" s="401" t="s">
        <v>439</v>
      </c>
      <c r="D20" s="391"/>
      <c r="E20" s="391"/>
      <c r="F20" s="391"/>
      <c r="G20" s="391"/>
      <c r="H20" s="390"/>
      <c r="I20" s="379"/>
      <c r="J20" s="386"/>
    </row>
    <row r="21" spans="1:10" x14ac:dyDescent="0.3">
      <c r="A21" s="389"/>
      <c r="B21" s="379"/>
      <c r="C21" s="387" t="s">
        <v>438</v>
      </c>
      <c r="D21" s="379"/>
      <c r="E21" s="379"/>
      <c r="F21" s="379"/>
      <c r="G21" s="379"/>
      <c r="H21" s="386"/>
      <c r="I21" s="379"/>
      <c r="J21" s="386"/>
    </row>
    <row r="22" spans="1:10" x14ac:dyDescent="0.3">
      <c r="A22" s="389"/>
      <c r="B22" s="379"/>
      <c r="C22" s="387" t="s">
        <v>437</v>
      </c>
      <c r="D22" s="379"/>
      <c r="E22" s="379"/>
      <c r="F22" s="379"/>
      <c r="G22" s="379"/>
      <c r="H22" s="386"/>
      <c r="I22" s="379"/>
      <c r="J22" s="386"/>
    </row>
    <row r="23" spans="1:10" ht="17.25" thickBot="1" x14ac:dyDescent="0.35">
      <c r="A23" s="389"/>
      <c r="B23" s="379"/>
      <c r="C23" s="400" t="s">
        <v>436</v>
      </c>
      <c r="D23" s="381"/>
      <c r="E23" s="381"/>
      <c r="F23" s="381"/>
      <c r="G23" s="381"/>
      <c r="H23" s="380"/>
      <c r="I23" s="379"/>
      <c r="J23" s="386"/>
    </row>
    <row r="24" spans="1:10" x14ac:dyDescent="0.3">
      <c r="A24" s="389"/>
      <c r="B24" s="379"/>
      <c r="C24" s="379"/>
      <c r="D24" s="379"/>
      <c r="E24" s="379"/>
      <c r="F24" s="379"/>
      <c r="G24" s="379"/>
      <c r="H24" s="379"/>
      <c r="I24" s="379"/>
      <c r="J24" s="386"/>
    </row>
    <row r="25" spans="1:10" x14ac:dyDescent="0.3">
      <c r="A25" s="399" t="s">
        <v>435</v>
      </c>
      <c r="B25" s="379" t="s">
        <v>434</v>
      </c>
      <c r="C25" s="379"/>
      <c r="D25" s="379"/>
      <c r="E25" s="379"/>
      <c r="F25" s="379"/>
      <c r="G25" s="379"/>
      <c r="H25" s="379"/>
      <c r="I25" s="379"/>
      <c r="J25" s="386"/>
    </row>
    <row r="26" spans="1:10" x14ac:dyDescent="0.3">
      <c r="A26" s="399" t="s">
        <v>433</v>
      </c>
      <c r="B26" s="379" t="s">
        <v>432</v>
      </c>
      <c r="C26" s="379"/>
      <c r="D26" s="379"/>
      <c r="E26" s="379"/>
      <c r="F26" s="379"/>
      <c r="G26" s="379"/>
      <c r="H26" s="379"/>
      <c r="I26" s="379"/>
      <c r="J26" s="386"/>
    </row>
    <row r="27" spans="1:10" x14ac:dyDescent="0.3">
      <c r="A27" s="399" t="s">
        <v>431</v>
      </c>
      <c r="B27" s="379" t="s">
        <v>430</v>
      </c>
      <c r="C27" s="379"/>
      <c r="D27" s="379"/>
      <c r="E27" s="379"/>
      <c r="F27" s="379"/>
      <c r="G27" s="379"/>
      <c r="H27" s="379"/>
      <c r="I27" s="379"/>
      <c r="J27" s="386"/>
    </row>
    <row r="28" spans="1:10" x14ac:dyDescent="0.3">
      <c r="A28" s="399" t="s">
        <v>429</v>
      </c>
      <c r="B28" s="379" t="s">
        <v>428</v>
      </c>
      <c r="C28" s="379"/>
      <c r="D28" s="379"/>
      <c r="E28" s="379"/>
      <c r="F28" s="379"/>
      <c r="G28" s="379"/>
      <c r="H28" s="379"/>
      <c r="I28" s="379"/>
      <c r="J28" s="386"/>
    </row>
    <row r="29" spans="1:10" x14ac:dyDescent="0.3">
      <c r="A29" s="399" t="s">
        <v>427</v>
      </c>
      <c r="B29" s="379" t="s">
        <v>426</v>
      </c>
      <c r="C29" s="379"/>
      <c r="D29" s="379"/>
      <c r="E29" s="379"/>
      <c r="F29" s="379"/>
      <c r="G29" s="379"/>
      <c r="H29" s="379"/>
      <c r="I29" s="379"/>
      <c r="J29" s="386"/>
    </row>
    <row r="30" spans="1:10" x14ac:dyDescent="0.3">
      <c r="A30" s="399" t="s">
        <v>425</v>
      </c>
      <c r="B30" s="379" t="s">
        <v>424</v>
      </c>
      <c r="C30" s="379"/>
      <c r="D30" s="379"/>
      <c r="E30" s="379"/>
      <c r="F30" s="379"/>
      <c r="G30" s="379"/>
      <c r="H30" s="379"/>
      <c r="I30" s="379"/>
      <c r="J30" s="386"/>
    </row>
    <row r="31" spans="1:10" x14ac:dyDescent="0.3">
      <c r="A31" s="399" t="s">
        <v>423</v>
      </c>
      <c r="B31" s="379" t="s">
        <v>422</v>
      </c>
      <c r="C31" s="379"/>
      <c r="D31" s="379"/>
      <c r="E31" s="379"/>
      <c r="F31" s="379"/>
      <c r="G31" s="379"/>
      <c r="H31" s="379"/>
      <c r="I31" s="379"/>
      <c r="J31" s="386"/>
    </row>
    <row r="32" spans="1:10" x14ac:dyDescent="0.3">
      <c r="A32" s="399" t="s">
        <v>421</v>
      </c>
      <c r="B32" s="379" t="s">
        <v>420</v>
      </c>
      <c r="C32" s="379"/>
      <c r="D32" s="379"/>
      <c r="E32" s="379"/>
      <c r="F32" s="379"/>
      <c r="G32" s="379"/>
      <c r="H32" s="379"/>
      <c r="I32" s="379"/>
      <c r="J32" s="386"/>
    </row>
    <row r="33" spans="1:10" x14ac:dyDescent="0.3">
      <c r="A33" s="399" t="s">
        <v>419</v>
      </c>
      <c r="B33" s="379" t="s">
        <v>418</v>
      </c>
      <c r="C33" s="379"/>
      <c r="D33" s="379"/>
      <c r="E33" s="379"/>
      <c r="F33" s="379"/>
      <c r="G33" s="379"/>
      <c r="H33" s="379"/>
      <c r="I33" s="379"/>
      <c r="J33" s="386"/>
    </row>
    <row r="34" spans="1:10" x14ac:dyDescent="0.3">
      <c r="A34" s="399" t="s">
        <v>417</v>
      </c>
      <c r="B34" s="379" t="s">
        <v>416</v>
      </c>
      <c r="C34" s="379"/>
      <c r="D34" s="379"/>
      <c r="E34" s="379"/>
      <c r="F34" s="379"/>
      <c r="G34" s="379"/>
      <c r="H34" s="379"/>
      <c r="I34" s="379"/>
      <c r="J34" s="386"/>
    </row>
    <row r="35" spans="1:10" x14ac:dyDescent="0.3">
      <c r="A35" s="399" t="s">
        <v>415</v>
      </c>
      <c r="B35" s="379" t="s">
        <v>414</v>
      </c>
      <c r="C35" s="379"/>
      <c r="D35" s="379"/>
      <c r="E35" s="379"/>
      <c r="F35" s="379"/>
      <c r="G35" s="379"/>
      <c r="H35" s="379"/>
      <c r="I35" s="379"/>
      <c r="J35" s="386"/>
    </row>
    <row r="36" spans="1:10" x14ac:dyDescent="0.3">
      <c r="A36" s="399" t="s">
        <v>413</v>
      </c>
      <c r="B36" s="379" t="s">
        <v>412</v>
      </c>
      <c r="C36" s="379"/>
      <c r="D36" s="379"/>
      <c r="E36" s="379"/>
      <c r="F36" s="379"/>
      <c r="G36" s="379"/>
      <c r="H36" s="379"/>
      <c r="I36" s="379"/>
      <c r="J36" s="386"/>
    </row>
    <row r="37" spans="1:10" x14ac:dyDescent="0.3">
      <c r="A37" s="399" t="s">
        <v>411</v>
      </c>
      <c r="B37" s="379" t="s">
        <v>410</v>
      </c>
      <c r="C37" s="379"/>
      <c r="D37" s="379"/>
      <c r="E37" s="379"/>
      <c r="F37" s="379"/>
      <c r="G37" s="379"/>
      <c r="H37" s="379"/>
      <c r="I37" s="379"/>
      <c r="J37" s="386"/>
    </row>
    <row r="38" spans="1:10" x14ac:dyDescent="0.3">
      <c r="A38" s="399" t="s">
        <v>409</v>
      </c>
      <c r="B38" s="379" t="s">
        <v>408</v>
      </c>
      <c r="C38" s="379"/>
      <c r="D38" s="379"/>
      <c r="E38" s="379"/>
      <c r="F38" s="379"/>
      <c r="G38" s="379"/>
      <c r="H38" s="379"/>
      <c r="I38" s="379"/>
      <c r="J38" s="386"/>
    </row>
    <row r="39" spans="1:10" x14ac:dyDescent="0.3">
      <c r="A39" s="399" t="s">
        <v>407</v>
      </c>
      <c r="B39" s="379" t="s">
        <v>406</v>
      </c>
      <c r="C39" s="379"/>
      <c r="D39" s="379"/>
      <c r="E39" s="379"/>
      <c r="F39" s="379"/>
      <c r="G39" s="379"/>
      <c r="H39" s="379"/>
      <c r="I39" s="379"/>
      <c r="J39" s="386"/>
    </row>
    <row r="40" spans="1:10" x14ac:dyDescent="0.3">
      <c r="A40" s="399" t="s">
        <v>405</v>
      </c>
      <c r="B40" s="379" t="s">
        <v>404</v>
      </c>
      <c r="C40" s="379"/>
      <c r="D40" s="379"/>
      <c r="E40" s="379"/>
      <c r="F40" s="379"/>
      <c r="G40" s="379"/>
      <c r="H40" s="379"/>
      <c r="I40" s="379"/>
      <c r="J40" s="386"/>
    </row>
    <row r="41" spans="1:10" x14ac:dyDescent="0.3">
      <c r="A41" s="399" t="s">
        <v>403</v>
      </c>
      <c r="B41" s="379" t="s">
        <v>402</v>
      </c>
      <c r="C41" s="379"/>
      <c r="D41" s="379"/>
      <c r="E41" s="379"/>
      <c r="F41" s="379"/>
      <c r="G41" s="379"/>
      <c r="H41" s="379"/>
      <c r="I41" s="379"/>
      <c r="J41" s="386"/>
    </row>
    <row r="42" spans="1:10" x14ac:dyDescent="0.3">
      <c r="A42" s="389"/>
      <c r="B42" s="379"/>
      <c r="C42" s="379"/>
      <c r="D42" s="379"/>
      <c r="E42" s="379"/>
      <c r="F42" s="379"/>
      <c r="G42" s="379"/>
      <c r="H42" s="379"/>
      <c r="I42" s="379"/>
      <c r="J42" s="386"/>
    </row>
    <row r="43" spans="1:10" x14ac:dyDescent="0.3">
      <c r="A43" s="389"/>
      <c r="B43" s="379"/>
      <c r="C43" s="379"/>
      <c r="D43" s="379"/>
      <c r="E43" s="379"/>
      <c r="F43" s="379"/>
      <c r="G43" s="379"/>
      <c r="H43" s="379"/>
      <c r="I43" s="379"/>
      <c r="J43" s="386"/>
    </row>
    <row r="44" spans="1:10" x14ac:dyDescent="0.3">
      <c r="A44" s="389"/>
      <c r="B44" s="379"/>
      <c r="C44" s="379"/>
      <c r="D44" s="379"/>
      <c r="E44" s="379"/>
      <c r="F44" s="379"/>
      <c r="G44" s="379"/>
      <c r="H44" s="379"/>
      <c r="I44" s="379"/>
      <c r="J44" s="386"/>
    </row>
    <row r="45" spans="1:10" x14ac:dyDescent="0.3">
      <c r="A45" s="389"/>
      <c r="B45" s="379"/>
      <c r="C45" s="379"/>
      <c r="D45" s="379"/>
      <c r="E45" s="379"/>
      <c r="F45" s="379"/>
      <c r="G45" s="379"/>
      <c r="H45" s="379"/>
      <c r="I45" s="379"/>
      <c r="J45" s="386"/>
    </row>
    <row r="46" spans="1:10" x14ac:dyDescent="0.3">
      <c r="A46" s="389"/>
      <c r="B46" s="379"/>
      <c r="C46" s="379"/>
      <c r="D46" s="379"/>
      <c r="E46" s="379"/>
      <c r="F46" s="379"/>
      <c r="G46" s="379"/>
      <c r="H46" s="379"/>
      <c r="I46" s="379"/>
      <c r="J46" s="386"/>
    </row>
    <row r="47" spans="1:10" x14ac:dyDescent="0.3">
      <c r="A47" s="389"/>
      <c r="B47" s="379"/>
      <c r="C47" s="379"/>
      <c r="D47" s="379"/>
      <c r="E47" s="379"/>
      <c r="F47" s="379"/>
      <c r="G47" s="379"/>
      <c r="H47" s="379"/>
      <c r="I47" s="379"/>
      <c r="J47" s="386"/>
    </row>
    <row r="48" spans="1:10" x14ac:dyDescent="0.3">
      <c r="A48" s="389"/>
      <c r="B48" s="379"/>
      <c r="C48" s="379"/>
      <c r="D48" s="379"/>
      <c r="E48" s="379"/>
      <c r="F48" s="379"/>
      <c r="G48" s="379"/>
      <c r="H48" s="379"/>
      <c r="I48" s="398"/>
      <c r="J48" s="386"/>
    </row>
    <row r="49" spans="1:10" ht="17.25" thickBot="1" x14ac:dyDescent="0.35">
      <c r="A49" s="382"/>
      <c r="B49" s="381"/>
      <c r="C49" s="381"/>
      <c r="D49" s="381"/>
      <c r="E49" s="381"/>
      <c r="F49" s="381"/>
      <c r="G49" s="381"/>
      <c r="H49" s="381"/>
      <c r="I49" s="381"/>
      <c r="J49" s="380"/>
    </row>
  </sheetData>
  <mergeCells count="5">
    <mergeCell ref="C10:H16"/>
    <mergeCell ref="A1:J1"/>
    <mergeCell ref="A2:J2"/>
    <mergeCell ref="A3:J3"/>
    <mergeCell ref="A4:H4"/>
  </mergeCells>
  <pageMargins left="0.43307086614173229" right="0.35433070866141736" top="0.47244094488188981" bottom="0.62992125984251968"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32A79-AC2B-49FB-84E4-212EBDDEA078}">
  <dimension ref="A1:H73"/>
  <sheetViews>
    <sheetView view="pageBreakPreview" zoomScale="90" zoomScaleSheetLayoutView="90" workbookViewId="0">
      <selection activeCell="B7" sqref="B7"/>
    </sheetView>
  </sheetViews>
  <sheetFormatPr baseColWidth="10" defaultColWidth="11.42578125" defaultRowHeight="15" x14ac:dyDescent="0.25"/>
  <cols>
    <col min="1" max="1" width="40.28515625" customWidth="1"/>
    <col min="2" max="2" width="18.140625" customWidth="1"/>
    <col min="3" max="3" width="16.140625" customWidth="1"/>
    <col min="4" max="4" width="1.28515625" customWidth="1"/>
    <col min="5" max="5" width="40.28515625" customWidth="1"/>
    <col min="6" max="6" width="18" customWidth="1"/>
    <col min="7" max="7" width="16.42578125" customWidth="1"/>
  </cols>
  <sheetData>
    <row r="1" spans="1:7" ht="15.75" x14ac:dyDescent="0.25">
      <c r="A1" s="99" t="str">
        <f>'ETCA-I-01'!A1:G1</f>
        <v xml:space="preserve">Comision Estatal del Agua </v>
      </c>
      <c r="B1" s="99"/>
      <c r="C1" s="99"/>
      <c r="D1" s="99"/>
      <c r="E1" s="99"/>
      <c r="F1" s="99"/>
      <c r="G1" s="99"/>
    </row>
    <row r="2" spans="1:7" ht="14.25" customHeight="1" x14ac:dyDescent="0.25">
      <c r="A2" s="63" t="s">
        <v>178</v>
      </c>
      <c r="B2" s="63"/>
      <c r="C2" s="63"/>
      <c r="D2" s="63"/>
      <c r="E2" s="63"/>
      <c r="F2" s="63"/>
      <c r="G2" s="63"/>
    </row>
    <row r="3" spans="1:7" ht="12.75" customHeight="1" x14ac:dyDescent="0.25">
      <c r="A3" s="98" t="s">
        <v>177</v>
      </c>
      <c r="B3" s="98"/>
      <c r="C3" s="98"/>
      <c r="D3" s="98"/>
      <c r="E3" s="98"/>
      <c r="F3" s="98"/>
      <c r="G3" s="98"/>
    </row>
    <row r="4" spans="1:7" ht="12" customHeight="1" thickBot="1" x14ac:dyDescent="0.3">
      <c r="A4" s="97" t="s">
        <v>176</v>
      </c>
      <c r="B4" s="97"/>
      <c r="C4" s="97"/>
      <c r="D4" s="97"/>
      <c r="E4" s="97"/>
      <c r="F4" s="97"/>
      <c r="G4" s="97"/>
    </row>
    <row r="5" spans="1:7" ht="26.25" thickBot="1" x14ac:dyDescent="0.3">
      <c r="A5" s="96" t="s">
        <v>175</v>
      </c>
      <c r="B5" s="93">
        <v>2021</v>
      </c>
      <c r="C5" s="93" t="s">
        <v>174</v>
      </c>
      <c r="D5" s="95"/>
      <c r="E5" s="94" t="s">
        <v>175</v>
      </c>
      <c r="F5" s="93">
        <v>2021</v>
      </c>
      <c r="G5" s="93" t="s">
        <v>174</v>
      </c>
    </row>
    <row r="6" spans="1:7" ht="15.75" customHeight="1" x14ac:dyDescent="0.25">
      <c r="A6" s="78" t="s">
        <v>59</v>
      </c>
      <c r="B6" s="71"/>
      <c r="C6" s="71"/>
      <c r="D6" s="72"/>
      <c r="E6" s="71" t="s">
        <v>58</v>
      </c>
      <c r="F6" s="71"/>
      <c r="G6" s="71"/>
    </row>
    <row r="7" spans="1:7" ht="10.5" customHeight="1" x14ac:dyDescent="0.25">
      <c r="A7" s="78" t="s">
        <v>57</v>
      </c>
      <c r="B7" s="76"/>
      <c r="C7" s="76"/>
      <c r="D7" s="72"/>
      <c r="E7" s="71" t="s">
        <v>56</v>
      </c>
      <c r="F7" s="76"/>
      <c r="G7" s="76"/>
    </row>
    <row r="8" spans="1:7" s="92" customFormat="1" ht="25.5" x14ac:dyDescent="0.25">
      <c r="A8" s="78" t="s">
        <v>173</v>
      </c>
      <c r="B8" s="70">
        <f>SUM(B9:B15)</f>
        <v>101443939.66</v>
      </c>
      <c r="C8" s="70">
        <f>SUM(C9:C15)</f>
        <v>128982809.12</v>
      </c>
      <c r="D8" s="80"/>
      <c r="E8" s="71" t="s">
        <v>172</v>
      </c>
      <c r="F8" s="70">
        <f>SUM(F9:F17)</f>
        <v>311943981.26999998</v>
      </c>
      <c r="G8" s="70">
        <f>SUM(G9:G17)</f>
        <v>335184034.57000005</v>
      </c>
    </row>
    <row r="9" spans="1:7" x14ac:dyDescent="0.25">
      <c r="A9" s="91" t="s">
        <v>171</v>
      </c>
      <c r="B9" s="75">
        <v>180700</v>
      </c>
      <c r="C9" s="75">
        <v>180700</v>
      </c>
      <c r="D9" s="72"/>
      <c r="E9" s="76" t="s">
        <v>170</v>
      </c>
      <c r="F9" s="75">
        <v>774896.09</v>
      </c>
      <c r="G9" s="75">
        <v>895479.76</v>
      </c>
    </row>
    <row r="10" spans="1:7" x14ac:dyDescent="0.25">
      <c r="A10" s="91" t="s">
        <v>169</v>
      </c>
      <c r="B10" s="75">
        <v>95193869.719999999</v>
      </c>
      <c r="C10" s="75">
        <v>108029798.40000001</v>
      </c>
      <c r="D10" s="72"/>
      <c r="E10" s="76" t="s">
        <v>168</v>
      </c>
      <c r="F10" s="75">
        <v>28176444.75</v>
      </c>
      <c r="G10" s="75">
        <v>41004435.649999999</v>
      </c>
    </row>
    <row r="11" spans="1:7" x14ac:dyDescent="0.25">
      <c r="A11" s="91" t="s">
        <v>167</v>
      </c>
      <c r="B11" s="75">
        <v>0</v>
      </c>
      <c r="C11" s="75"/>
      <c r="D11" s="72"/>
      <c r="E11" s="90" t="s">
        <v>166</v>
      </c>
      <c r="F11" s="75">
        <v>2189345.2799999998</v>
      </c>
      <c r="G11" s="75">
        <v>1203410.21</v>
      </c>
    </row>
    <row r="12" spans="1:7" x14ac:dyDescent="0.25">
      <c r="A12" s="91" t="s">
        <v>165</v>
      </c>
      <c r="B12" s="75">
        <v>6069369.9400000004</v>
      </c>
      <c r="C12" s="75">
        <v>20772310.719999999</v>
      </c>
      <c r="D12" s="72"/>
      <c r="E12" s="90" t="s">
        <v>164</v>
      </c>
      <c r="F12" s="75">
        <v>0</v>
      </c>
      <c r="G12" s="75">
        <v>0</v>
      </c>
    </row>
    <row r="13" spans="1:7" x14ac:dyDescent="0.25">
      <c r="A13" s="91" t="s">
        <v>163</v>
      </c>
      <c r="B13" s="75">
        <v>0</v>
      </c>
      <c r="C13" s="75">
        <v>0</v>
      </c>
      <c r="D13" s="72"/>
      <c r="E13" s="76" t="s">
        <v>162</v>
      </c>
      <c r="F13" s="75">
        <v>59521076.359999999</v>
      </c>
      <c r="G13" s="75">
        <v>58677526.509999998</v>
      </c>
    </row>
    <row r="14" spans="1:7" ht="25.5" x14ac:dyDescent="0.25">
      <c r="A14" s="91" t="s">
        <v>161</v>
      </c>
      <c r="B14" s="75">
        <v>0</v>
      </c>
      <c r="C14" s="75">
        <v>0</v>
      </c>
      <c r="D14" s="72"/>
      <c r="E14" s="76" t="s">
        <v>160</v>
      </c>
      <c r="F14" s="75">
        <v>0</v>
      </c>
      <c r="G14" s="75">
        <v>0</v>
      </c>
    </row>
    <row r="15" spans="1:7" x14ac:dyDescent="0.25">
      <c r="A15" s="91" t="s">
        <v>159</v>
      </c>
      <c r="B15" s="75">
        <v>0</v>
      </c>
      <c r="C15" s="75">
        <v>0</v>
      </c>
      <c r="D15" s="72"/>
      <c r="E15" s="90" t="s">
        <v>158</v>
      </c>
      <c r="F15" s="75">
        <v>50277351.309999995</v>
      </c>
      <c r="G15" s="75">
        <v>52359543.109999999</v>
      </c>
    </row>
    <row r="16" spans="1:7" ht="25.5" x14ac:dyDescent="0.25">
      <c r="A16" s="89" t="s">
        <v>157</v>
      </c>
      <c r="B16" s="70">
        <f>SUM(B17:B23)</f>
        <v>910177822.13000011</v>
      </c>
      <c r="C16" s="70">
        <f>SUM(C17:C23)</f>
        <v>716072544.72000003</v>
      </c>
      <c r="D16" s="72"/>
      <c r="E16" s="76" t="s">
        <v>156</v>
      </c>
      <c r="F16" s="75">
        <v>0</v>
      </c>
      <c r="G16" s="75">
        <v>0</v>
      </c>
    </row>
    <row r="17" spans="1:7" x14ac:dyDescent="0.25">
      <c r="A17" s="74" t="s">
        <v>155</v>
      </c>
      <c r="B17" s="75">
        <v>0</v>
      </c>
      <c r="C17" s="75">
        <v>0</v>
      </c>
      <c r="D17" s="72"/>
      <c r="E17" s="76" t="s">
        <v>154</v>
      </c>
      <c r="F17" s="75">
        <v>171004867.48000002</v>
      </c>
      <c r="G17" s="75">
        <v>181043639.33000001</v>
      </c>
    </row>
    <row r="18" spans="1:7" ht="19.5" customHeight="1" x14ac:dyDescent="0.25">
      <c r="A18" s="74" t="s">
        <v>153</v>
      </c>
      <c r="B18" s="75">
        <v>632319939.19000006</v>
      </c>
      <c r="C18" s="75">
        <v>435413704.91000003</v>
      </c>
      <c r="D18" s="72"/>
      <c r="E18" s="71" t="s">
        <v>152</v>
      </c>
      <c r="F18" s="70">
        <f>SUM(F19:F21)</f>
        <v>2128873.35</v>
      </c>
      <c r="G18" s="70">
        <f>SUM(G19:G21)</f>
        <v>14835649.380000001</v>
      </c>
    </row>
    <row r="19" spans="1:7" ht="15.75" customHeight="1" x14ac:dyDescent="0.25">
      <c r="A19" s="74" t="s">
        <v>151</v>
      </c>
      <c r="B19" s="75">
        <v>267473317.73000002</v>
      </c>
      <c r="C19" s="75">
        <v>271397115.75</v>
      </c>
      <c r="D19" s="72"/>
      <c r="E19" s="76" t="s">
        <v>150</v>
      </c>
      <c r="F19" s="75">
        <v>0</v>
      </c>
      <c r="G19" s="75">
        <v>0</v>
      </c>
    </row>
    <row r="20" spans="1:7" ht="25.5" x14ac:dyDescent="0.25">
      <c r="A20" s="74" t="s">
        <v>149</v>
      </c>
      <c r="B20" s="75">
        <v>0</v>
      </c>
      <c r="C20" s="75">
        <v>0</v>
      </c>
      <c r="D20" s="72"/>
      <c r="E20" s="76" t="s">
        <v>148</v>
      </c>
      <c r="F20" s="75">
        <v>0</v>
      </c>
      <c r="G20" s="75">
        <v>0</v>
      </c>
    </row>
    <row r="21" spans="1:7" ht="14.25" customHeight="1" x14ac:dyDescent="0.25">
      <c r="A21" s="74" t="s">
        <v>147</v>
      </c>
      <c r="B21" s="75">
        <v>0</v>
      </c>
      <c r="C21" s="75">
        <v>0</v>
      </c>
      <c r="D21" s="72"/>
      <c r="E21" s="76" t="s">
        <v>146</v>
      </c>
      <c r="F21" s="75">
        <v>2128873.35</v>
      </c>
      <c r="G21" s="75">
        <v>14835649.380000001</v>
      </c>
    </row>
    <row r="22" spans="1:7" ht="25.5" x14ac:dyDescent="0.25">
      <c r="A22" s="74" t="s">
        <v>145</v>
      </c>
      <c r="B22" s="75">
        <v>0</v>
      </c>
      <c r="C22" s="75">
        <v>0</v>
      </c>
      <c r="D22" s="72"/>
      <c r="E22" s="71" t="s">
        <v>144</v>
      </c>
      <c r="F22" s="70">
        <f>SUM(F23:F24)</f>
        <v>0</v>
      </c>
      <c r="G22" s="70">
        <f>SUM(G23:G24)</f>
        <v>0</v>
      </c>
    </row>
    <row r="23" spans="1:7" ht="25.5" x14ac:dyDescent="0.25">
      <c r="A23" s="74" t="s">
        <v>143</v>
      </c>
      <c r="B23" s="75">
        <v>10384565.210000001</v>
      </c>
      <c r="C23" s="75">
        <v>9261724.0600000005</v>
      </c>
      <c r="D23" s="72"/>
      <c r="E23" s="76" t="s">
        <v>142</v>
      </c>
      <c r="F23" s="75">
        <v>0</v>
      </c>
      <c r="G23" s="75">
        <v>0</v>
      </c>
    </row>
    <row r="24" spans="1:7" ht="25.5" x14ac:dyDescent="0.25">
      <c r="A24" s="78" t="s">
        <v>141</v>
      </c>
      <c r="B24" s="70">
        <f>SUM(B25:B29)</f>
        <v>27286984.120000001</v>
      </c>
      <c r="C24" s="70">
        <f>SUM(C25:C29)</f>
        <v>15523493.32</v>
      </c>
      <c r="D24" s="72"/>
      <c r="E24" s="76" t="s">
        <v>140</v>
      </c>
      <c r="F24" s="75">
        <v>0</v>
      </c>
      <c r="G24" s="75">
        <v>0</v>
      </c>
    </row>
    <row r="25" spans="1:7" ht="25.5" x14ac:dyDescent="0.25">
      <c r="A25" s="74" t="s">
        <v>139</v>
      </c>
      <c r="B25" s="75">
        <v>0</v>
      </c>
      <c r="C25" s="75">
        <v>172125.2</v>
      </c>
      <c r="D25" s="72"/>
      <c r="E25" s="76" t="s">
        <v>138</v>
      </c>
      <c r="F25" s="75">
        <v>0</v>
      </c>
      <c r="G25" s="75">
        <v>0</v>
      </c>
    </row>
    <row r="26" spans="1:7" ht="25.5" x14ac:dyDescent="0.25">
      <c r="A26" s="74" t="s">
        <v>137</v>
      </c>
      <c r="B26" s="75">
        <v>5025059.7</v>
      </c>
      <c r="C26" s="75">
        <v>5025059.7</v>
      </c>
      <c r="D26" s="72"/>
      <c r="E26" s="71" t="s">
        <v>136</v>
      </c>
      <c r="F26" s="70">
        <f>SUM(F27:F29)</f>
        <v>0</v>
      </c>
      <c r="G26" s="70">
        <f>SUM(G27:G29)</f>
        <v>0</v>
      </c>
    </row>
    <row r="27" spans="1:7" ht="25.5" x14ac:dyDescent="0.25">
      <c r="A27" s="74" t="s">
        <v>135</v>
      </c>
      <c r="B27" s="75"/>
      <c r="C27" s="75"/>
      <c r="D27" s="72"/>
      <c r="E27" s="76" t="s">
        <v>134</v>
      </c>
      <c r="F27" s="75">
        <v>0</v>
      </c>
      <c r="G27" s="75">
        <v>0</v>
      </c>
    </row>
    <row r="28" spans="1:7" ht="23.25" customHeight="1" x14ac:dyDescent="0.25">
      <c r="A28" s="74" t="s">
        <v>133</v>
      </c>
      <c r="B28" s="75">
        <v>20409342.420000002</v>
      </c>
      <c r="C28" s="75"/>
      <c r="D28" s="72"/>
      <c r="E28" s="76" t="s">
        <v>132</v>
      </c>
      <c r="F28" s="75">
        <v>0</v>
      </c>
      <c r="G28" s="75">
        <v>0</v>
      </c>
    </row>
    <row r="29" spans="1:7" ht="22.5" customHeight="1" x14ac:dyDescent="0.25">
      <c r="A29" s="74" t="s">
        <v>131</v>
      </c>
      <c r="B29" s="75">
        <v>1852582</v>
      </c>
      <c r="C29" s="75">
        <v>10326308.42</v>
      </c>
      <c r="D29" s="72"/>
      <c r="E29" s="76" t="s">
        <v>130</v>
      </c>
      <c r="F29" s="75">
        <v>0</v>
      </c>
      <c r="G29" s="75">
        <v>0</v>
      </c>
    </row>
    <row r="30" spans="1:7" ht="25.5" x14ac:dyDescent="0.25">
      <c r="A30" s="78" t="s">
        <v>129</v>
      </c>
      <c r="B30" s="70">
        <f>SUM(B31:B36)</f>
        <v>4357183.43</v>
      </c>
      <c r="C30" s="70">
        <f>SUM(C31:C35)</f>
        <v>0</v>
      </c>
      <c r="D30" s="72"/>
      <c r="E30" s="71" t="s">
        <v>128</v>
      </c>
      <c r="F30" s="70">
        <f>SUM(F31:F36)</f>
        <v>0</v>
      </c>
      <c r="G30" s="70">
        <f>SUM(G31:G36)</f>
        <v>0</v>
      </c>
    </row>
    <row r="31" spans="1:7" ht="12.75" customHeight="1" x14ac:dyDescent="0.25">
      <c r="A31" s="74" t="s">
        <v>127</v>
      </c>
      <c r="B31" s="75">
        <v>0</v>
      </c>
      <c r="C31" s="75">
        <v>0</v>
      </c>
      <c r="D31" s="72"/>
      <c r="E31" s="76" t="s">
        <v>126</v>
      </c>
      <c r="F31" s="75">
        <v>0</v>
      </c>
      <c r="G31" s="75">
        <v>0</v>
      </c>
    </row>
    <row r="32" spans="1:7" ht="12.75" customHeight="1" x14ac:dyDescent="0.25">
      <c r="A32" s="74" t="s">
        <v>125</v>
      </c>
      <c r="B32" s="75">
        <v>0</v>
      </c>
      <c r="C32" s="75">
        <v>0</v>
      </c>
      <c r="D32" s="72"/>
      <c r="E32" s="76" t="s">
        <v>124</v>
      </c>
      <c r="F32" s="75">
        <v>0</v>
      </c>
      <c r="G32" s="75">
        <v>0</v>
      </c>
    </row>
    <row r="33" spans="1:7" ht="12.75" customHeight="1" x14ac:dyDescent="0.25">
      <c r="A33" s="74" t="s">
        <v>123</v>
      </c>
      <c r="B33" s="75">
        <v>0</v>
      </c>
      <c r="C33" s="75">
        <v>0</v>
      </c>
      <c r="D33" s="72"/>
      <c r="E33" s="76" t="s">
        <v>122</v>
      </c>
      <c r="F33" s="75">
        <v>0</v>
      </c>
      <c r="G33" s="75">
        <v>0</v>
      </c>
    </row>
    <row r="34" spans="1:7" ht="25.5" x14ac:dyDescent="0.25">
      <c r="A34" s="74" t="s">
        <v>121</v>
      </c>
      <c r="B34" s="75">
        <v>0</v>
      </c>
      <c r="C34" s="75">
        <v>0</v>
      </c>
      <c r="D34" s="72"/>
      <c r="E34" s="76" t="s">
        <v>120</v>
      </c>
      <c r="F34" s="75">
        <v>0</v>
      </c>
      <c r="G34" s="75">
        <v>0</v>
      </c>
    </row>
    <row r="35" spans="1:7" ht="25.5" x14ac:dyDescent="0.25">
      <c r="A35" s="74" t="s">
        <v>119</v>
      </c>
      <c r="B35" s="75">
        <v>0</v>
      </c>
      <c r="C35" s="75">
        <v>0</v>
      </c>
      <c r="D35" s="72"/>
      <c r="E35" s="76" t="s">
        <v>118</v>
      </c>
      <c r="F35" s="75">
        <v>0</v>
      </c>
      <c r="G35" s="75">
        <v>0</v>
      </c>
    </row>
    <row r="36" spans="1:7" ht="16.5" customHeight="1" thickBot="1" x14ac:dyDescent="0.3">
      <c r="A36" s="69" t="s">
        <v>117</v>
      </c>
      <c r="B36" s="87">
        <v>4357183.43</v>
      </c>
      <c r="C36" s="87">
        <v>5818671.3799999999</v>
      </c>
      <c r="D36" s="67"/>
      <c r="E36" s="88" t="s">
        <v>116</v>
      </c>
      <c r="F36" s="87">
        <v>0</v>
      </c>
      <c r="G36" s="87">
        <v>0</v>
      </c>
    </row>
    <row r="37" spans="1:7" ht="25.5" x14ac:dyDescent="0.25">
      <c r="A37" s="86" t="s">
        <v>115</v>
      </c>
      <c r="B37" s="83">
        <f>SUM(B38:B39)</f>
        <v>-518109384.94000006</v>
      </c>
      <c r="C37" s="83">
        <f>SUM(C38:C39)</f>
        <v>-438882605.00999999</v>
      </c>
      <c r="D37" s="85"/>
      <c r="E37" s="84" t="s">
        <v>114</v>
      </c>
      <c r="F37" s="83">
        <f>SUM(F38:F40)</f>
        <v>0</v>
      </c>
      <c r="G37" s="83">
        <f>SUM(G38:G40)</f>
        <v>0</v>
      </c>
    </row>
    <row r="38" spans="1:7" ht="25.5" x14ac:dyDescent="0.25">
      <c r="A38" s="74" t="s">
        <v>113</v>
      </c>
      <c r="B38" s="75">
        <v>-518109384.94000006</v>
      </c>
      <c r="C38" s="75">
        <v>-438882605.00999999</v>
      </c>
      <c r="D38" s="72"/>
      <c r="E38" s="76" t="s">
        <v>112</v>
      </c>
      <c r="F38" s="75">
        <v>0</v>
      </c>
      <c r="G38" s="75">
        <v>0</v>
      </c>
    </row>
    <row r="39" spans="1:7" x14ac:dyDescent="0.25">
      <c r="A39" s="74" t="s">
        <v>111</v>
      </c>
      <c r="B39" s="75">
        <v>0</v>
      </c>
      <c r="C39" s="75">
        <v>0</v>
      </c>
      <c r="D39" s="72"/>
      <c r="E39" s="76" t="s">
        <v>110</v>
      </c>
      <c r="F39" s="75">
        <v>0</v>
      </c>
      <c r="G39" s="75">
        <v>0</v>
      </c>
    </row>
    <row r="40" spans="1:7" ht="12" customHeight="1" x14ac:dyDescent="0.25">
      <c r="A40" s="78" t="s">
        <v>109</v>
      </c>
      <c r="B40" s="70">
        <f>SUM(B41:B44)</f>
        <v>0</v>
      </c>
      <c r="C40" s="70">
        <f>SUM(C41:C44)</f>
        <v>0</v>
      </c>
      <c r="D40" s="72"/>
      <c r="E40" s="76" t="s">
        <v>108</v>
      </c>
      <c r="F40" s="75">
        <v>0</v>
      </c>
      <c r="G40" s="75">
        <v>0</v>
      </c>
    </row>
    <row r="41" spans="1:7" ht="12" customHeight="1" x14ac:dyDescent="0.25">
      <c r="A41" s="74" t="s">
        <v>107</v>
      </c>
      <c r="B41" s="75">
        <v>0</v>
      </c>
      <c r="C41" s="75">
        <v>0</v>
      </c>
      <c r="D41" s="72"/>
      <c r="E41" s="71" t="s">
        <v>106</v>
      </c>
      <c r="F41" s="70">
        <f>SUM(F42:F44)</f>
        <v>0</v>
      </c>
      <c r="G41" s="70">
        <f>SUM(G42:G44)</f>
        <v>0</v>
      </c>
    </row>
    <row r="42" spans="1:7" ht="12" customHeight="1" x14ac:dyDescent="0.25">
      <c r="A42" s="74" t="s">
        <v>105</v>
      </c>
      <c r="B42" s="75">
        <v>0</v>
      </c>
      <c r="C42" s="75">
        <v>0</v>
      </c>
      <c r="D42" s="72"/>
      <c r="E42" s="76" t="s">
        <v>104</v>
      </c>
      <c r="F42" s="75">
        <v>0</v>
      </c>
      <c r="G42" s="75">
        <v>0</v>
      </c>
    </row>
    <row r="43" spans="1:7" ht="25.5" x14ac:dyDescent="0.25">
      <c r="A43" s="74" t="s">
        <v>103</v>
      </c>
      <c r="B43" s="75">
        <v>0</v>
      </c>
      <c r="C43" s="75">
        <v>0</v>
      </c>
      <c r="D43" s="72"/>
      <c r="E43" s="76" t="s">
        <v>102</v>
      </c>
      <c r="F43" s="75">
        <v>0</v>
      </c>
      <c r="G43" s="75">
        <v>0</v>
      </c>
    </row>
    <row r="44" spans="1:7" ht="13.5" customHeight="1" x14ac:dyDescent="0.25">
      <c r="A44" s="74" t="s">
        <v>101</v>
      </c>
      <c r="B44" s="75">
        <v>0</v>
      </c>
      <c r="C44" s="75">
        <v>0</v>
      </c>
      <c r="D44" s="72"/>
      <c r="E44" s="76" t="s">
        <v>100</v>
      </c>
      <c r="F44" s="75">
        <v>0</v>
      </c>
      <c r="G44" s="75">
        <v>0</v>
      </c>
    </row>
    <row r="45" spans="1:7" ht="24" customHeight="1" x14ac:dyDescent="0.25">
      <c r="A45" s="78" t="s">
        <v>99</v>
      </c>
      <c r="B45" s="70">
        <f>+B40+B37+B30+B24+B16+B8</f>
        <v>525156544.4000001</v>
      </c>
      <c r="C45" s="70">
        <f>+C40+C36+C37+C30+C24+C16+C8</f>
        <v>427514913.53000003</v>
      </c>
      <c r="D45" s="72"/>
      <c r="E45" s="71" t="s">
        <v>98</v>
      </c>
      <c r="F45" s="70">
        <f>+F41+F37+F30+F26+F25+F22+F18+F8</f>
        <v>314072854.62</v>
      </c>
      <c r="G45" s="70">
        <f>+G41+G37+G30+G26+G25+G22+G18+G8</f>
        <v>350019683.95000005</v>
      </c>
    </row>
    <row r="46" spans="1:7" x14ac:dyDescent="0.25">
      <c r="A46" s="78" t="s">
        <v>38</v>
      </c>
      <c r="B46" s="79"/>
      <c r="C46" s="79"/>
      <c r="D46" s="72"/>
      <c r="E46" s="71" t="s">
        <v>37</v>
      </c>
      <c r="F46" s="79"/>
      <c r="G46" s="79"/>
    </row>
    <row r="47" spans="1:7" ht="12.75" customHeight="1" x14ac:dyDescent="0.25">
      <c r="A47" s="74" t="s">
        <v>97</v>
      </c>
      <c r="B47" s="75">
        <v>0</v>
      </c>
      <c r="C47" s="75">
        <v>0</v>
      </c>
      <c r="D47" s="72"/>
      <c r="E47" s="76" t="s">
        <v>96</v>
      </c>
      <c r="F47" s="75">
        <v>0</v>
      </c>
      <c r="G47" s="75">
        <v>0</v>
      </c>
    </row>
    <row r="48" spans="1:7" ht="12.75" customHeight="1" x14ac:dyDescent="0.25">
      <c r="A48" s="74" t="s">
        <v>95</v>
      </c>
      <c r="B48" s="75">
        <v>0</v>
      </c>
      <c r="C48" s="75">
        <v>0</v>
      </c>
      <c r="D48" s="72"/>
      <c r="E48" s="76" t="s">
        <v>94</v>
      </c>
      <c r="F48" s="75">
        <v>0</v>
      </c>
      <c r="G48" s="75">
        <v>0</v>
      </c>
    </row>
    <row r="49" spans="1:8" ht="15.75" customHeight="1" x14ac:dyDescent="0.25">
      <c r="A49" s="82" t="s">
        <v>93</v>
      </c>
      <c r="B49" s="75">
        <v>560106377.0999999</v>
      </c>
      <c r="C49" s="75">
        <v>515242528.75999999</v>
      </c>
      <c r="D49" s="72"/>
      <c r="E49" s="76" t="s">
        <v>92</v>
      </c>
      <c r="F49" s="75">
        <v>271366770.69</v>
      </c>
      <c r="G49" s="75">
        <v>294287446.33999997</v>
      </c>
    </row>
    <row r="50" spans="1:8" ht="12" customHeight="1" x14ac:dyDescent="0.25">
      <c r="A50" s="74" t="s">
        <v>91</v>
      </c>
      <c r="B50" s="75">
        <v>69327038.13000001</v>
      </c>
      <c r="C50" s="75">
        <v>72306845.549999997</v>
      </c>
      <c r="D50" s="72"/>
      <c r="E50" s="76" t="s">
        <v>90</v>
      </c>
      <c r="F50" s="75">
        <v>0</v>
      </c>
      <c r="G50" s="75">
        <v>0</v>
      </c>
    </row>
    <row r="51" spans="1:8" ht="25.5" x14ac:dyDescent="0.25">
      <c r="A51" s="74" t="s">
        <v>89</v>
      </c>
      <c r="B51" s="75">
        <v>4350428.2200000007</v>
      </c>
      <c r="C51" s="75">
        <v>4350428.2200000007</v>
      </c>
      <c r="D51" s="72"/>
      <c r="E51" s="76" t="s">
        <v>88</v>
      </c>
      <c r="F51" s="75">
        <v>0</v>
      </c>
      <c r="G51" s="75">
        <v>0</v>
      </c>
    </row>
    <row r="52" spans="1:8" x14ac:dyDescent="0.25">
      <c r="A52" s="82" t="s">
        <v>87</v>
      </c>
      <c r="B52" s="75">
        <v>-119570513.08000001</v>
      </c>
      <c r="C52" s="75">
        <v>-105541968.64</v>
      </c>
      <c r="D52" s="80"/>
      <c r="E52" s="76" t="s">
        <v>86</v>
      </c>
      <c r="F52" s="75">
        <v>85009972.300000012</v>
      </c>
      <c r="G52" s="75">
        <v>55104727.159999996</v>
      </c>
    </row>
    <row r="53" spans="1:8" ht="11.25" customHeight="1" x14ac:dyDescent="0.25">
      <c r="A53" s="74" t="s">
        <v>85</v>
      </c>
      <c r="B53" s="75">
        <v>4025351.29</v>
      </c>
      <c r="C53" s="75">
        <v>4026675.29</v>
      </c>
      <c r="D53" s="80"/>
      <c r="E53" s="71"/>
      <c r="F53" s="79"/>
      <c r="G53" s="79"/>
    </row>
    <row r="54" spans="1:8" ht="19.5" customHeight="1" x14ac:dyDescent="0.25">
      <c r="A54" s="74" t="s">
        <v>84</v>
      </c>
      <c r="B54" s="75">
        <v>0</v>
      </c>
      <c r="C54" s="75">
        <v>0</v>
      </c>
      <c r="D54" s="80"/>
      <c r="E54" s="71" t="s">
        <v>83</v>
      </c>
      <c r="F54" s="70">
        <f>SUM(F46:F52)</f>
        <v>356376742.99000001</v>
      </c>
      <c r="G54" s="70">
        <f>SUM(G46:G52)</f>
        <v>349392173.5</v>
      </c>
    </row>
    <row r="55" spans="1:8" ht="13.5" customHeight="1" x14ac:dyDescent="0.25">
      <c r="A55" s="74" t="s">
        <v>82</v>
      </c>
      <c r="B55" s="75">
        <v>0</v>
      </c>
      <c r="C55" s="75">
        <v>0</v>
      </c>
      <c r="D55" s="72"/>
      <c r="E55" s="81"/>
      <c r="F55" s="79"/>
      <c r="G55" s="79"/>
    </row>
    <row r="56" spans="1:8" ht="25.5" x14ac:dyDescent="0.25">
      <c r="A56" s="78" t="s">
        <v>81</v>
      </c>
      <c r="B56" s="70">
        <f>SUM(B47:B55)</f>
        <v>518238681.65999991</v>
      </c>
      <c r="C56" s="70">
        <f>SUM(C47:C55)</f>
        <v>490384509.18000001</v>
      </c>
      <c r="D56" s="72"/>
      <c r="E56" s="71" t="s">
        <v>80</v>
      </c>
      <c r="F56" s="70">
        <f>+F45+F54</f>
        <v>670449597.61000001</v>
      </c>
      <c r="G56" s="70">
        <f>+G45+G54</f>
        <v>699411857.45000005</v>
      </c>
    </row>
    <row r="57" spans="1:8" ht="14.25" customHeight="1" x14ac:dyDescent="0.25">
      <c r="A57" s="74"/>
      <c r="B57" s="79"/>
      <c r="C57" s="79"/>
      <c r="D57" s="80"/>
      <c r="E57" s="71" t="s">
        <v>79</v>
      </c>
      <c r="F57" s="79"/>
      <c r="G57" s="79"/>
    </row>
    <row r="58" spans="1:8" ht="15" customHeight="1" x14ac:dyDescent="0.25">
      <c r="A58" s="78" t="s">
        <v>78</v>
      </c>
      <c r="B58" s="70">
        <f>+B45+B56</f>
        <v>1043395226.0599999</v>
      </c>
      <c r="C58" s="70">
        <f>+C45+C56</f>
        <v>917899422.71000004</v>
      </c>
      <c r="D58" s="72"/>
      <c r="E58" s="77" t="s">
        <v>77</v>
      </c>
      <c r="F58" s="70">
        <f>SUM(F59:F61)</f>
        <v>24979127.169999998</v>
      </c>
      <c r="G58" s="70">
        <f>SUM(G59:G61)</f>
        <v>24036490.170000002</v>
      </c>
      <c r="H58" s="64" t="str">
        <f>IF(C58&lt;&gt;'ETCA-I-01'!C31,"ERROR!!!!! ELTOTAL DE ACTIVO, NO CONCUERDA CON LO REPORTADO EN EL ESTADO DE SITUACION FINANCIERA","")</f>
        <v/>
      </c>
    </row>
    <row r="59" spans="1:8" ht="12" customHeight="1" x14ac:dyDescent="0.25">
      <c r="A59" s="74"/>
      <c r="B59" s="73"/>
      <c r="C59" s="73"/>
      <c r="D59" s="72"/>
      <c r="E59" s="76" t="s">
        <v>76</v>
      </c>
      <c r="F59" s="75">
        <v>24979127.169999998</v>
      </c>
      <c r="G59" s="75">
        <v>24036490.170000002</v>
      </c>
      <c r="H59" s="64" t="str">
        <f>IF(B58&lt;&gt;'ETCA-I-01'!B31,"ERROR!!!!! ELTOTAL DE ACTIVO, NO CONCUERDA CON LO REPORTADO EN EL ESTADO DE SITUACION FINANCIERA","")</f>
        <v/>
      </c>
    </row>
    <row r="60" spans="1:8" ht="11.25" customHeight="1" x14ac:dyDescent="0.25">
      <c r="A60" s="74"/>
      <c r="B60" s="73"/>
      <c r="C60" s="73"/>
      <c r="D60" s="72"/>
      <c r="E60" s="76" t="s">
        <v>75</v>
      </c>
      <c r="F60" s="75">
        <v>0</v>
      </c>
      <c r="G60" s="75">
        <v>0</v>
      </c>
    </row>
    <row r="61" spans="1:8" ht="10.5" customHeight="1" x14ac:dyDescent="0.25">
      <c r="A61" s="74"/>
      <c r="B61" s="73"/>
      <c r="C61" s="73"/>
      <c r="D61" s="72"/>
      <c r="E61" s="76" t="s">
        <v>74</v>
      </c>
      <c r="F61" s="75">
        <v>0</v>
      </c>
      <c r="G61" s="75">
        <v>0</v>
      </c>
    </row>
    <row r="62" spans="1:8" ht="25.5" x14ac:dyDescent="0.25">
      <c r="A62" s="74"/>
      <c r="B62" s="73"/>
      <c r="C62" s="73"/>
      <c r="D62" s="72"/>
      <c r="E62" s="71" t="s">
        <v>73</v>
      </c>
      <c r="F62" s="70">
        <f>SUM(F63:F67)</f>
        <v>347966501.27999997</v>
      </c>
      <c r="G62" s="70">
        <f>SUM(G63:G67)</f>
        <v>194451075.09000003</v>
      </c>
    </row>
    <row r="63" spans="1:8" x14ac:dyDescent="0.25">
      <c r="A63" s="74"/>
      <c r="B63" s="73"/>
      <c r="C63" s="73"/>
      <c r="D63" s="72"/>
      <c r="E63" s="76" t="s">
        <v>72</v>
      </c>
      <c r="F63" s="75">
        <v>77852782.849999994</v>
      </c>
      <c r="G63" s="75">
        <v>25974357.879999999</v>
      </c>
    </row>
    <row r="64" spans="1:8" x14ac:dyDescent="0.25">
      <c r="A64" s="74"/>
      <c r="B64" s="73"/>
      <c r="C64" s="73"/>
      <c r="D64" s="72"/>
      <c r="E64" s="76" t="s">
        <v>71</v>
      </c>
      <c r="F64" s="75">
        <v>494182664.49000001</v>
      </c>
      <c r="G64" s="75">
        <v>468208306.61000001</v>
      </c>
    </row>
    <row r="65" spans="1:8" ht="12.75" customHeight="1" x14ac:dyDescent="0.25">
      <c r="A65" s="74"/>
      <c r="B65" s="73"/>
      <c r="C65" s="73"/>
      <c r="D65" s="72"/>
      <c r="E65" s="76" t="s">
        <v>70</v>
      </c>
      <c r="F65" s="75">
        <v>0</v>
      </c>
      <c r="G65" s="75">
        <v>0</v>
      </c>
    </row>
    <row r="66" spans="1:8" ht="12" customHeight="1" x14ac:dyDescent="0.25">
      <c r="A66" s="74"/>
      <c r="B66" s="73"/>
      <c r="C66" s="73"/>
      <c r="D66" s="72"/>
      <c r="E66" s="76" t="s">
        <v>69</v>
      </c>
      <c r="F66" s="75">
        <v>0</v>
      </c>
      <c r="G66" s="75">
        <v>0</v>
      </c>
    </row>
    <row r="67" spans="1:8" ht="17.25" customHeight="1" x14ac:dyDescent="0.25">
      <c r="A67" s="74"/>
      <c r="B67" s="73"/>
      <c r="C67" s="73"/>
      <c r="D67" s="72"/>
      <c r="E67" s="76" t="s">
        <v>68</v>
      </c>
      <c r="F67" s="75">
        <v>-224068946.06000003</v>
      </c>
      <c r="G67" s="75">
        <v>-299731589.39999998</v>
      </c>
    </row>
    <row r="68" spans="1:8" ht="25.5" x14ac:dyDescent="0.25">
      <c r="A68" s="74"/>
      <c r="B68" s="73"/>
      <c r="C68" s="73"/>
      <c r="D68" s="72"/>
      <c r="E68" s="71" t="s">
        <v>67</v>
      </c>
      <c r="F68" s="70">
        <f>SUM(F69:F70)</f>
        <v>0</v>
      </c>
      <c r="G68" s="70">
        <f>SUM(G69:G70)</f>
        <v>0</v>
      </c>
    </row>
    <row r="69" spans="1:8" x14ac:dyDescent="0.25">
      <c r="A69" s="74"/>
      <c r="B69" s="73"/>
      <c r="C69" s="73"/>
      <c r="D69" s="72"/>
      <c r="E69" s="76" t="s">
        <v>66</v>
      </c>
      <c r="F69" s="75">
        <v>0</v>
      </c>
      <c r="G69" s="75">
        <v>0</v>
      </c>
    </row>
    <row r="70" spans="1:8" ht="14.25" customHeight="1" x14ac:dyDescent="0.25">
      <c r="A70" s="74"/>
      <c r="B70" s="73"/>
      <c r="C70" s="73"/>
      <c r="D70" s="72"/>
      <c r="E70" s="76" t="s">
        <v>65</v>
      </c>
      <c r="F70" s="75">
        <v>0</v>
      </c>
      <c r="G70" s="75">
        <v>0</v>
      </c>
    </row>
    <row r="71" spans="1:8" ht="15" customHeight="1" x14ac:dyDescent="0.25">
      <c r="A71" s="74"/>
      <c r="B71" s="73"/>
      <c r="C71" s="73"/>
      <c r="D71" s="72"/>
      <c r="E71" s="71" t="s">
        <v>64</v>
      </c>
      <c r="F71" s="70">
        <f>+F58+F62+F68</f>
        <v>372945628.44999999</v>
      </c>
      <c r="G71" s="70">
        <f>+G58+G62+G68</f>
        <v>218487565.26000005</v>
      </c>
    </row>
    <row r="72" spans="1:8" ht="19.5" customHeight="1" thickBot="1" x14ac:dyDescent="0.3">
      <c r="A72" s="69"/>
      <c r="B72" s="68"/>
      <c r="C72" s="68"/>
      <c r="D72" s="67"/>
      <c r="E72" s="66" t="s">
        <v>63</v>
      </c>
      <c r="F72" s="65">
        <f>+F56+F71</f>
        <v>1043395226.0599999</v>
      </c>
      <c r="G72" s="65">
        <f>+G56+G71</f>
        <v>917899422.71000004</v>
      </c>
      <c r="H72" s="64" t="str">
        <f>IF((G72-'ETCA-I-01'!G50)&gt;0.9,"ERROR!!!!! ELTOTAL DE DEL PATRIMONIO Y HACIENDA PUBLICA, NO CONCUERDA CON LO REPORTADO EN EL ESTADO DE SITUACION FINANCIERA","")</f>
        <v/>
      </c>
    </row>
    <row r="73" spans="1:8" x14ac:dyDescent="0.25">
      <c r="H73" t="str">
        <f>IF(F72&lt;&gt;'ETCA-I-01'!F50,"ERROR!!!!! ELTOTAL DE DEL PATRIMONIO Y HACIENDA PUBLICA, NO CONCUERDA CON LO REPORTADO EN EL ESTADO DE SITUACION FINANCIERA","")</f>
        <v/>
      </c>
    </row>
  </sheetData>
  <sheetProtection formatColumns="0" formatRows="0" insertHyperlinks="0"/>
  <mergeCells count="4">
    <mergeCell ref="A1:G1"/>
    <mergeCell ref="A2:G2"/>
    <mergeCell ref="A3:G3"/>
    <mergeCell ref="A4:G4"/>
  </mergeCells>
  <printOptions horizontalCentered="1"/>
  <pageMargins left="0.23622047244094491" right="0.23622047244094491" top="0.23622047244094491" bottom="0.23622047244094491"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B8911-3F0A-4676-B088-958B0D3C3235}">
  <sheetPr>
    <pageSetUpPr fitToPage="1"/>
  </sheetPr>
  <dimension ref="A1:G70"/>
  <sheetViews>
    <sheetView view="pageBreakPreview" zoomScale="110" zoomScaleSheetLayoutView="110" workbookViewId="0">
      <selection activeCell="B7" sqref="B7"/>
    </sheetView>
  </sheetViews>
  <sheetFormatPr baseColWidth="10" defaultColWidth="11.28515625" defaultRowHeight="16.5" x14ac:dyDescent="0.3"/>
  <cols>
    <col min="1" max="1" width="1.7109375" style="102" customWidth="1"/>
    <col min="2" max="2" width="101.7109375" style="102" bestFit="1" customWidth="1"/>
    <col min="3" max="3" width="18.28515625" style="102" customWidth="1"/>
    <col min="4" max="4" width="18" style="101" customWidth="1"/>
    <col min="5" max="5" width="59.28515625" style="100" customWidth="1"/>
    <col min="6" max="6" width="22.7109375" style="100" customWidth="1"/>
    <col min="7" max="16384" width="11.28515625" style="100"/>
  </cols>
  <sheetData>
    <row r="1" spans="1:7" s="1" customFormat="1" ht="20.25" x14ac:dyDescent="0.3">
      <c r="A1" s="99" t="str">
        <f>'ETCA-I-01'!A1</f>
        <v xml:space="preserve">Comision Estatal del Agua </v>
      </c>
      <c r="B1" s="99"/>
      <c r="C1" s="99"/>
      <c r="D1" s="99"/>
      <c r="E1" s="137"/>
      <c r="G1" s="135"/>
    </row>
    <row r="2" spans="1:7" ht="15.75" x14ac:dyDescent="0.25">
      <c r="A2" s="63" t="s">
        <v>238</v>
      </c>
      <c r="B2" s="63"/>
      <c r="C2" s="63"/>
      <c r="D2" s="63"/>
    </row>
    <row r="3" spans="1:7" x14ac:dyDescent="0.25">
      <c r="A3" s="62" t="s">
        <v>237</v>
      </c>
      <c r="B3" s="62"/>
      <c r="C3" s="62"/>
      <c r="D3" s="62"/>
    </row>
    <row r="4" spans="1:7" s="102" customFormat="1" ht="17.25" thickBot="1" x14ac:dyDescent="0.35">
      <c r="A4" s="136" t="s">
        <v>236</v>
      </c>
      <c r="B4" s="136"/>
      <c r="C4" s="135"/>
      <c r="D4" s="134"/>
    </row>
    <row r="5" spans="1:7" ht="27.75" customHeight="1" thickBot="1" x14ac:dyDescent="0.3">
      <c r="A5" s="133"/>
      <c r="B5" s="132"/>
      <c r="C5" s="131">
        <v>2021</v>
      </c>
      <c r="D5" s="131">
        <v>2020</v>
      </c>
    </row>
    <row r="6" spans="1:7" ht="17.25" thickTop="1" x14ac:dyDescent="0.25">
      <c r="A6" s="124" t="s">
        <v>235</v>
      </c>
      <c r="B6" s="123"/>
      <c r="C6" s="125"/>
      <c r="D6" s="130"/>
    </row>
    <row r="7" spans="1:7" x14ac:dyDescent="0.25">
      <c r="A7" s="116" t="s">
        <v>234</v>
      </c>
      <c r="B7" s="115"/>
      <c r="C7" s="122">
        <f>SUM(C8:C14)</f>
        <v>258692866.70999998</v>
      </c>
      <c r="D7" s="121">
        <f>SUM(D8:D14)</f>
        <v>180977548.59999999</v>
      </c>
    </row>
    <row r="8" spans="1:7" x14ac:dyDescent="0.25">
      <c r="A8" s="119"/>
      <c r="B8" s="120" t="s">
        <v>233</v>
      </c>
      <c r="C8" s="118">
        <v>0</v>
      </c>
      <c r="D8" s="117">
        <v>0</v>
      </c>
    </row>
    <row r="9" spans="1:7" x14ac:dyDescent="0.25">
      <c r="A9" s="119"/>
      <c r="B9" s="120" t="s">
        <v>232</v>
      </c>
      <c r="C9" s="118">
        <v>0</v>
      </c>
      <c r="D9" s="117">
        <v>0</v>
      </c>
    </row>
    <row r="10" spans="1:7" x14ac:dyDescent="0.25">
      <c r="A10" s="119"/>
      <c r="B10" s="120" t="s">
        <v>231</v>
      </c>
      <c r="C10" s="118">
        <v>0</v>
      </c>
      <c r="D10" s="117">
        <v>0</v>
      </c>
    </row>
    <row r="11" spans="1:7" x14ac:dyDescent="0.25">
      <c r="A11" s="119"/>
      <c r="B11" s="120" t="s">
        <v>230</v>
      </c>
      <c r="C11" s="118">
        <v>0</v>
      </c>
      <c r="D11" s="117">
        <v>0</v>
      </c>
    </row>
    <row r="12" spans="1:7" x14ac:dyDescent="0.25">
      <c r="A12" s="119"/>
      <c r="B12" s="120" t="s">
        <v>229</v>
      </c>
      <c r="C12" s="118">
        <v>692260.99</v>
      </c>
      <c r="D12" s="117">
        <v>896252.1</v>
      </c>
    </row>
    <row r="13" spans="1:7" x14ac:dyDescent="0.25">
      <c r="A13" s="119"/>
      <c r="B13" s="120" t="s">
        <v>228</v>
      </c>
      <c r="C13" s="118">
        <v>0</v>
      </c>
      <c r="D13" s="117">
        <v>0</v>
      </c>
    </row>
    <row r="14" spans="1:7" x14ac:dyDescent="0.25">
      <c r="A14" s="119"/>
      <c r="B14" s="120" t="s">
        <v>227</v>
      </c>
      <c r="C14" s="118">
        <v>258000605.71999997</v>
      </c>
      <c r="D14" s="117">
        <v>180081296.5</v>
      </c>
    </row>
    <row r="15" spans="1:7" ht="33" customHeight="1" x14ac:dyDescent="0.25">
      <c r="A15" s="129" t="s">
        <v>226</v>
      </c>
      <c r="B15" s="128"/>
      <c r="C15" s="122">
        <f>SUM(C16:C17)</f>
        <v>413319300.91999996</v>
      </c>
      <c r="D15" s="121">
        <f>SUM(D16:D17)</f>
        <v>471662649.41000003</v>
      </c>
    </row>
    <row r="16" spans="1:7" x14ac:dyDescent="0.25">
      <c r="A16" s="119"/>
      <c r="B16" s="120" t="s">
        <v>225</v>
      </c>
      <c r="C16" s="118">
        <v>130721787.08</v>
      </c>
      <c r="D16" s="117">
        <v>97053926.810000002</v>
      </c>
    </row>
    <row r="17" spans="1:4" x14ac:dyDescent="0.25">
      <c r="A17" s="119"/>
      <c r="B17" s="120" t="s">
        <v>224</v>
      </c>
      <c r="C17" s="118">
        <v>282597513.83999997</v>
      </c>
      <c r="D17" s="117">
        <v>374608722.60000002</v>
      </c>
    </row>
    <row r="18" spans="1:4" x14ac:dyDescent="0.25">
      <c r="A18" s="116" t="s">
        <v>223</v>
      </c>
      <c r="B18" s="115"/>
      <c r="C18" s="122">
        <f>SUM(C19:C23)</f>
        <v>2501.85</v>
      </c>
      <c r="D18" s="121">
        <f>SUM(D19:D23)</f>
        <v>56249.32</v>
      </c>
    </row>
    <row r="19" spans="1:4" x14ac:dyDescent="0.25">
      <c r="A19" s="119"/>
      <c r="B19" s="120" t="s">
        <v>222</v>
      </c>
      <c r="C19" s="118">
        <v>0</v>
      </c>
      <c r="D19" s="117">
        <v>0</v>
      </c>
    </row>
    <row r="20" spans="1:4" x14ac:dyDescent="0.25">
      <c r="A20" s="119"/>
      <c r="B20" s="120" t="s">
        <v>221</v>
      </c>
      <c r="C20" s="118">
        <v>0</v>
      </c>
      <c r="D20" s="117">
        <v>0</v>
      </c>
    </row>
    <row r="21" spans="1:4" x14ac:dyDescent="0.25">
      <c r="A21" s="119"/>
      <c r="B21" s="120" t="s">
        <v>220</v>
      </c>
      <c r="C21" s="118">
        <v>0</v>
      </c>
      <c r="D21" s="117">
        <v>0</v>
      </c>
    </row>
    <row r="22" spans="1:4" x14ac:dyDescent="0.25">
      <c r="A22" s="119"/>
      <c r="B22" s="120" t="s">
        <v>219</v>
      </c>
      <c r="C22" s="118">
        <v>0</v>
      </c>
      <c r="D22" s="117">
        <v>0</v>
      </c>
    </row>
    <row r="23" spans="1:4" x14ac:dyDescent="0.25">
      <c r="A23" s="119"/>
      <c r="B23" s="120" t="s">
        <v>218</v>
      </c>
      <c r="C23" s="118">
        <v>2501.85</v>
      </c>
      <c r="D23" s="117">
        <v>56249.32</v>
      </c>
    </row>
    <row r="24" spans="1:4" x14ac:dyDescent="0.25">
      <c r="A24" s="127" t="s">
        <v>217</v>
      </c>
      <c r="B24" s="126"/>
      <c r="C24" s="114">
        <f>C18+C15+C7</f>
        <v>672014669.48000002</v>
      </c>
      <c r="D24" s="113">
        <f>D18+D15+D7</f>
        <v>652696447.33000004</v>
      </c>
    </row>
    <row r="25" spans="1:4" x14ac:dyDescent="0.25">
      <c r="A25" s="119"/>
      <c r="B25" s="125"/>
      <c r="C25" s="118"/>
      <c r="D25" s="117"/>
    </row>
    <row r="26" spans="1:4" x14ac:dyDescent="0.25">
      <c r="A26" s="124" t="s">
        <v>216</v>
      </c>
      <c r="B26" s="123"/>
      <c r="C26" s="118"/>
      <c r="D26" s="117"/>
    </row>
    <row r="27" spans="1:4" x14ac:dyDescent="0.25">
      <c r="A27" s="116" t="s">
        <v>215</v>
      </c>
      <c r="B27" s="115"/>
      <c r="C27" s="122">
        <f>SUM(C28:C30)</f>
        <v>412447009.74000001</v>
      </c>
      <c r="D27" s="121">
        <f>SUM(D28:D30)</f>
        <v>396944329.18000001</v>
      </c>
    </row>
    <row r="28" spans="1:4" x14ac:dyDescent="0.25">
      <c r="A28" s="119"/>
      <c r="B28" s="120" t="s">
        <v>214</v>
      </c>
      <c r="C28" s="118">
        <v>247084212.65000004</v>
      </c>
      <c r="D28" s="117">
        <v>223837652.47999999</v>
      </c>
    </row>
    <row r="29" spans="1:4" x14ac:dyDescent="0.25">
      <c r="A29" s="119"/>
      <c r="B29" s="120" t="s">
        <v>213</v>
      </c>
      <c r="C29" s="118">
        <v>17194100.829999998</v>
      </c>
      <c r="D29" s="117">
        <v>21988366.52</v>
      </c>
    </row>
    <row r="30" spans="1:4" x14ac:dyDescent="0.25">
      <c r="A30" s="119"/>
      <c r="B30" s="120" t="s">
        <v>212</v>
      </c>
      <c r="C30" s="118">
        <v>148168696.26000002</v>
      </c>
      <c r="D30" s="117">
        <v>151118310.18000001</v>
      </c>
    </row>
    <row r="31" spans="1:4" x14ac:dyDescent="0.25">
      <c r="A31" s="116" t="s">
        <v>211</v>
      </c>
      <c r="B31" s="115"/>
      <c r="C31" s="122">
        <f>SUM(C32:C40)</f>
        <v>7590114.3399999999</v>
      </c>
      <c r="D31" s="121">
        <f>SUM(D32:D40)</f>
        <v>2356727.19</v>
      </c>
    </row>
    <row r="32" spans="1:4" x14ac:dyDescent="0.25">
      <c r="A32" s="119"/>
      <c r="B32" s="120" t="s">
        <v>210</v>
      </c>
      <c r="C32" s="118">
        <v>0</v>
      </c>
      <c r="D32" s="117">
        <v>0</v>
      </c>
    </row>
    <row r="33" spans="1:4" x14ac:dyDescent="0.25">
      <c r="A33" s="119"/>
      <c r="B33" s="120" t="s">
        <v>209</v>
      </c>
      <c r="C33" s="118">
        <v>7590114.3399999999</v>
      </c>
      <c r="D33" s="117">
        <v>2356727.19</v>
      </c>
    </row>
    <row r="34" spans="1:4" x14ac:dyDescent="0.25">
      <c r="A34" s="119"/>
      <c r="B34" s="120" t="s">
        <v>208</v>
      </c>
      <c r="C34" s="118">
        <v>0</v>
      </c>
      <c r="D34" s="117">
        <v>0</v>
      </c>
    </row>
    <row r="35" spans="1:4" x14ac:dyDescent="0.25">
      <c r="A35" s="119"/>
      <c r="B35" s="120" t="s">
        <v>207</v>
      </c>
      <c r="C35" s="118">
        <v>0</v>
      </c>
      <c r="D35" s="117">
        <v>0</v>
      </c>
    </row>
    <row r="36" spans="1:4" x14ac:dyDescent="0.25">
      <c r="A36" s="119"/>
      <c r="B36" s="120" t="s">
        <v>206</v>
      </c>
      <c r="C36" s="118">
        <v>0</v>
      </c>
      <c r="D36" s="117">
        <v>0</v>
      </c>
    </row>
    <row r="37" spans="1:4" x14ac:dyDescent="0.25">
      <c r="A37" s="119"/>
      <c r="B37" s="120" t="s">
        <v>205</v>
      </c>
      <c r="C37" s="118">
        <v>0</v>
      </c>
      <c r="D37" s="117">
        <v>0</v>
      </c>
    </row>
    <row r="38" spans="1:4" x14ac:dyDescent="0.25">
      <c r="A38" s="119"/>
      <c r="B38" s="120" t="s">
        <v>204</v>
      </c>
      <c r="C38" s="118">
        <v>0</v>
      </c>
      <c r="D38" s="117">
        <v>0</v>
      </c>
    </row>
    <row r="39" spans="1:4" x14ac:dyDescent="0.25">
      <c r="A39" s="119"/>
      <c r="B39" s="120" t="s">
        <v>203</v>
      </c>
      <c r="C39" s="118">
        <v>0</v>
      </c>
      <c r="D39" s="117">
        <v>0</v>
      </c>
    </row>
    <row r="40" spans="1:4" x14ac:dyDescent="0.25">
      <c r="A40" s="119"/>
      <c r="B40" s="120" t="s">
        <v>202</v>
      </c>
      <c r="C40" s="118">
        <v>0</v>
      </c>
      <c r="D40" s="117">
        <v>0</v>
      </c>
    </row>
    <row r="41" spans="1:4" x14ac:dyDescent="0.25">
      <c r="A41" s="116" t="s">
        <v>201</v>
      </c>
      <c r="B41" s="115"/>
      <c r="C41" s="122">
        <f>SUM(C42:C44)</f>
        <v>0</v>
      </c>
      <c r="D41" s="121">
        <f>SUM(D42:D44)</f>
        <v>0</v>
      </c>
    </row>
    <row r="42" spans="1:4" x14ac:dyDescent="0.25">
      <c r="A42" s="119"/>
      <c r="B42" s="120" t="s">
        <v>200</v>
      </c>
      <c r="C42" s="118">
        <v>0</v>
      </c>
      <c r="D42" s="117">
        <v>0</v>
      </c>
    </row>
    <row r="43" spans="1:4" x14ac:dyDescent="0.25">
      <c r="A43" s="119"/>
      <c r="B43" s="120" t="s">
        <v>15</v>
      </c>
      <c r="C43" s="118">
        <v>0</v>
      </c>
      <c r="D43" s="117">
        <v>0</v>
      </c>
    </row>
    <row r="44" spans="1:4" x14ac:dyDescent="0.25">
      <c r="A44" s="119"/>
      <c r="B44" s="120" t="s">
        <v>199</v>
      </c>
      <c r="C44" s="118">
        <v>0</v>
      </c>
      <c r="D44" s="117">
        <v>0</v>
      </c>
    </row>
    <row r="45" spans="1:4" x14ac:dyDescent="0.25">
      <c r="A45" s="116" t="s">
        <v>198</v>
      </c>
      <c r="B45" s="115"/>
      <c r="C45" s="122">
        <f>SUM(C46:C50)</f>
        <v>15359419.17</v>
      </c>
      <c r="D45" s="121">
        <f>SUM(D46:D50)</f>
        <v>21201996.079999998</v>
      </c>
    </row>
    <row r="46" spans="1:4" x14ac:dyDescent="0.25">
      <c r="A46" s="119"/>
      <c r="B46" s="120" t="s">
        <v>197</v>
      </c>
      <c r="C46" s="118">
        <v>15359419.17</v>
      </c>
      <c r="D46" s="117">
        <v>21201996.079999998</v>
      </c>
    </row>
    <row r="47" spans="1:4" x14ac:dyDescent="0.25">
      <c r="A47" s="119"/>
      <c r="B47" s="120" t="s">
        <v>196</v>
      </c>
      <c r="C47" s="118">
        <v>0</v>
      </c>
      <c r="D47" s="117">
        <v>0</v>
      </c>
    </row>
    <row r="48" spans="1:4" x14ac:dyDescent="0.25">
      <c r="A48" s="119"/>
      <c r="B48" s="120" t="s">
        <v>195</v>
      </c>
      <c r="C48" s="118">
        <v>0</v>
      </c>
      <c r="D48" s="117">
        <v>0</v>
      </c>
    </row>
    <row r="49" spans="1:5" x14ac:dyDescent="0.25">
      <c r="A49" s="119"/>
      <c r="B49" s="120" t="s">
        <v>194</v>
      </c>
      <c r="C49" s="118">
        <v>0</v>
      </c>
      <c r="D49" s="117">
        <v>0</v>
      </c>
    </row>
    <row r="50" spans="1:5" x14ac:dyDescent="0.25">
      <c r="A50" s="119"/>
      <c r="B50" s="120" t="s">
        <v>193</v>
      </c>
      <c r="C50" s="118">
        <v>0</v>
      </c>
      <c r="D50" s="117">
        <v>0</v>
      </c>
    </row>
    <row r="51" spans="1:5" x14ac:dyDescent="0.25">
      <c r="A51" s="116" t="s">
        <v>192</v>
      </c>
      <c r="B51" s="115"/>
      <c r="C51" s="114">
        <f>SUM(C52:C57)</f>
        <v>97065746.059999987</v>
      </c>
      <c r="D51" s="113">
        <f>SUM(D52:D57)</f>
        <v>59792789.519999996</v>
      </c>
    </row>
    <row r="52" spans="1:5" x14ac:dyDescent="0.25">
      <c r="A52" s="119"/>
      <c r="B52" s="120" t="s">
        <v>191</v>
      </c>
      <c r="C52" s="118">
        <v>15634332.239999998</v>
      </c>
      <c r="D52" s="117">
        <v>6758316.0099999998</v>
      </c>
    </row>
    <row r="53" spans="1:5" x14ac:dyDescent="0.25">
      <c r="A53" s="119"/>
      <c r="B53" s="120" t="s">
        <v>190</v>
      </c>
      <c r="C53" s="118">
        <v>0</v>
      </c>
      <c r="D53" s="117" t="s">
        <v>188</v>
      </c>
    </row>
    <row r="54" spans="1:5" x14ac:dyDescent="0.25">
      <c r="A54" s="119"/>
      <c r="B54" s="120" t="s">
        <v>189</v>
      </c>
      <c r="C54" s="118">
        <v>0</v>
      </c>
      <c r="D54" s="117" t="s">
        <v>188</v>
      </c>
    </row>
    <row r="55" spans="1:5" x14ac:dyDescent="0.25">
      <c r="A55" s="119"/>
      <c r="B55" s="120" t="s">
        <v>187</v>
      </c>
      <c r="C55" s="118">
        <v>0</v>
      </c>
      <c r="D55" s="117">
        <v>31567513.02</v>
      </c>
    </row>
    <row r="56" spans="1:5" x14ac:dyDescent="0.25">
      <c r="A56" s="119"/>
      <c r="B56" s="120" t="s">
        <v>186</v>
      </c>
      <c r="C56" s="118">
        <v>81431413.819999993</v>
      </c>
      <c r="D56" s="117">
        <v>21466960.489999998</v>
      </c>
    </row>
    <row r="57" spans="1:5" x14ac:dyDescent="0.25">
      <c r="A57" s="119"/>
      <c r="B57" s="120" t="s">
        <v>185</v>
      </c>
      <c r="C57" s="118">
        <v>0</v>
      </c>
      <c r="D57" s="117">
        <v>0</v>
      </c>
    </row>
    <row r="58" spans="1:5" x14ac:dyDescent="0.25">
      <c r="A58" s="116" t="s">
        <v>184</v>
      </c>
      <c r="B58" s="115"/>
      <c r="C58" s="114">
        <f>C59</f>
        <v>61699597.32</v>
      </c>
      <c r="D58" s="113">
        <f>D59</f>
        <v>146426247.47999999</v>
      </c>
    </row>
    <row r="59" spans="1:5" x14ac:dyDescent="0.25">
      <c r="A59" s="119"/>
      <c r="B59" s="120" t="s">
        <v>183</v>
      </c>
      <c r="C59" s="118">
        <v>61699597.32</v>
      </c>
      <c r="D59" s="117">
        <v>146426247.47999999</v>
      </c>
    </row>
    <row r="60" spans="1:5" x14ac:dyDescent="0.25">
      <c r="A60" s="119"/>
      <c r="B60" s="108"/>
      <c r="C60" s="118"/>
      <c r="D60" s="117"/>
    </row>
    <row r="61" spans="1:5" x14ac:dyDescent="0.25">
      <c r="A61" s="116" t="s">
        <v>182</v>
      </c>
      <c r="B61" s="115"/>
      <c r="C61" s="114">
        <f>C58+C51+C45+C31+C27+C41</f>
        <v>594161886.63</v>
      </c>
      <c r="D61" s="113">
        <f>D58+D51+D45+D31+D27+D41</f>
        <v>626722089.45000005</v>
      </c>
    </row>
    <row r="62" spans="1:5" x14ac:dyDescent="0.25">
      <c r="A62" s="119"/>
      <c r="B62" s="108"/>
      <c r="C62" s="118"/>
      <c r="D62" s="117"/>
    </row>
    <row r="63" spans="1:5" ht="20.25" x14ac:dyDescent="0.3">
      <c r="A63" s="116" t="s">
        <v>181</v>
      </c>
      <c r="B63" s="115"/>
      <c r="C63" s="114">
        <f>C24-C61</f>
        <v>77852782.850000024</v>
      </c>
      <c r="D63" s="113">
        <f>D24-D61</f>
        <v>25974357.879999995</v>
      </c>
      <c r="E63" s="109" t="str">
        <f>IF((C63-'ETCA-I-01'!F39)&gt;0.9,"ERROR!!!, NO COINCIDEN LOS MONTOS CON LO REPORTADO EN EL FORMATO ETCA-I-01","")</f>
        <v/>
      </c>
    </row>
    <row r="64" spans="1:5" ht="21" thickBot="1" x14ac:dyDescent="0.35">
      <c r="A64" s="112"/>
      <c r="B64" s="111"/>
      <c r="C64" s="111"/>
      <c r="D64" s="110"/>
      <c r="E64" s="109" t="str">
        <f>IF((D63-'ETCA-I-01'!G39)&gt;0.9,"ERROR!!!, NO COINCIDEN LOS MONTOS CON LO REPORTADO EN EL FORMATO ETCA-I-01","")</f>
        <v/>
      </c>
    </row>
    <row r="65" spans="1:4" s="104" customFormat="1" ht="16.5" customHeight="1" x14ac:dyDescent="0.25">
      <c r="A65" s="108"/>
      <c r="B65" s="5" t="s">
        <v>180</v>
      </c>
      <c r="C65" s="108"/>
      <c r="D65" s="107"/>
    </row>
    <row r="66" spans="1:4" s="104" customFormat="1" ht="16.5" customHeight="1" x14ac:dyDescent="0.25">
      <c r="A66" s="108"/>
      <c r="B66" s="108"/>
      <c r="C66" s="108" t="s">
        <v>179</v>
      </c>
      <c r="D66" s="107"/>
    </row>
    <row r="67" spans="1:4" s="104" customFormat="1" ht="16.5" customHeight="1" x14ac:dyDescent="0.25">
      <c r="A67" s="108"/>
      <c r="B67" s="108" t="s">
        <v>179</v>
      </c>
      <c r="C67" s="108" t="s">
        <v>179</v>
      </c>
      <c r="D67" s="107"/>
    </row>
    <row r="68" spans="1:4" s="104" customFormat="1" ht="16.5" customHeight="1" x14ac:dyDescent="0.25">
      <c r="A68" s="108"/>
      <c r="B68" s="108"/>
      <c r="C68" s="108"/>
      <c r="D68" s="107"/>
    </row>
    <row r="69" spans="1:4" s="104" customFormat="1" ht="16.5" customHeight="1" x14ac:dyDescent="0.3">
      <c r="A69" s="106"/>
      <c r="B69" s="1" t="s">
        <v>179</v>
      </c>
      <c r="C69" s="106"/>
      <c r="D69" s="105"/>
    </row>
    <row r="70" spans="1:4" x14ac:dyDescent="0.3">
      <c r="C70" s="3"/>
      <c r="D70" s="103" t="s">
        <v>0</v>
      </c>
    </row>
  </sheetData>
  <sheetProtection password="C115" sheet="1" formatColumns="0" formatRows="0" insertHyperlinks="0"/>
  <mergeCells count="6">
    <mergeCell ref="A1:D1"/>
    <mergeCell ref="A4:B4"/>
    <mergeCell ref="A15:B15"/>
    <mergeCell ref="A5:B5"/>
    <mergeCell ref="A2:D2"/>
    <mergeCell ref="A3:D3"/>
  </mergeCells>
  <printOptions horizontalCentered="1"/>
  <pageMargins left="0.47244094488188981" right="0.19685039370078741" top="0.39370078740157483" bottom="0.19685039370078741" header="0.31496062992125984" footer="0.19685039370078741"/>
  <pageSetup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0F524-6345-47F2-AE7E-57FBF630E852}">
  <dimension ref="A1:G42"/>
  <sheetViews>
    <sheetView view="pageBreakPreview" zoomScale="130" zoomScaleSheetLayoutView="130" workbookViewId="0">
      <selection activeCell="B7" sqref="B7"/>
    </sheetView>
  </sheetViews>
  <sheetFormatPr baseColWidth="10" defaultRowHeight="15" x14ac:dyDescent="0.25"/>
  <cols>
    <col min="1" max="1" width="41.5703125" customWidth="1"/>
    <col min="2" max="2" width="19.42578125" customWidth="1"/>
    <col min="3" max="3" width="17.140625" customWidth="1"/>
    <col min="4" max="4" width="15.140625" customWidth="1"/>
    <col min="5" max="5" width="19" customWidth="1"/>
    <col min="6" max="6" width="14.42578125" customWidth="1"/>
  </cols>
  <sheetData>
    <row r="1" spans="1:6" x14ac:dyDescent="0.25">
      <c r="A1" s="176" t="str">
        <f>'ETCA-I-01'!$A$1:$G$2</f>
        <v xml:space="preserve">Comision Estatal del Agua </v>
      </c>
      <c r="B1" s="175"/>
      <c r="C1" s="175"/>
      <c r="D1" s="175"/>
      <c r="E1" s="175"/>
      <c r="F1" s="174"/>
    </row>
    <row r="2" spans="1:6" x14ac:dyDescent="0.25">
      <c r="A2" s="173" t="s">
        <v>253</v>
      </c>
      <c r="B2" s="172"/>
      <c r="C2" s="172"/>
      <c r="D2" s="172"/>
      <c r="E2" s="172"/>
      <c r="F2" s="171"/>
    </row>
    <row r="3" spans="1:6" ht="15.75" thickBot="1" x14ac:dyDescent="0.3">
      <c r="A3" s="170" t="str">
        <f>'ETCA-I-03'!A3:D3</f>
        <v>Del 01 de Enero  al 31 de Diciembre de 2021</v>
      </c>
      <c r="B3" s="169"/>
      <c r="C3" s="169"/>
      <c r="D3" s="169"/>
      <c r="E3" s="169"/>
      <c r="F3" s="168"/>
    </row>
    <row r="4" spans="1:6" ht="64.5" thickBot="1" x14ac:dyDescent="0.3">
      <c r="A4" s="167" t="s">
        <v>252</v>
      </c>
      <c r="B4" s="166" t="s">
        <v>251</v>
      </c>
      <c r="C4" s="166" t="s">
        <v>250</v>
      </c>
      <c r="D4" s="166" t="s">
        <v>249</v>
      </c>
      <c r="E4" s="166" t="s">
        <v>248</v>
      </c>
      <c r="F4" s="165" t="s">
        <v>247</v>
      </c>
    </row>
    <row r="5" spans="1:6" x14ac:dyDescent="0.25">
      <c r="A5" s="164"/>
      <c r="B5" s="163"/>
      <c r="C5" s="163"/>
      <c r="D5" s="163"/>
      <c r="E5" s="162"/>
      <c r="F5" s="162"/>
    </row>
    <row r="6" spans="1:6" ht="22.5" x14ac:dyDescent="0.25">
      <c r="A6" s="152" t="s">
        <v>246</v>
      </c>
      <c r="B6" s="158">
        <f>B7+B8+B9</f>
        <v>24036490.169999998</v>
      </c>
      <c r="C6" s="149"/>
      <c r="D6" s="149"/>
      <c r="E6" s="155"/>
      <c r="F6" s="147">
        <f>SUM(B6:E6)</f>
        <v>24036490.169999998</v>
      </c>
    </row>
    <row r="7" spans="1:6" x14ac:dyDescent="0.25">
      <c r="A7" s="150" t="s">
        <v>15</v>
      </c>
      <c r="B7" s="156">
        <v>24036490.169999998</v>
      </c>
      <c r="C7" s="151"/>
      <c r="D7" s="151"/>
      <c r="E7" s="157"/>
      <c r="F7" s="147">
        <f>SUM(B7:E7)</f>
        <v>24036490.169999998</v>
      </c>
    </row>
    <row r="8" spans="1:6" x14ac:dyDescent="0.25">
      <c r="A8" s="150" t="s">
        <v>14</v>
      </c>
      <c r="B8" s="156"/>
      <c r="C8" s="151"/>
      <c r="D8" s="151"/>
      <c r="E8" s="157"/>
      <c r="F8" s="147">
        <f>SUM(B8:E8)</f>
        <v>0</v>
      </c>
    </row>
    <row r="9" spans="1:6" x14ac:dyDescent="0.25">
      <c r="A9" s="150" t="s">
        <v>13</v>
      </c>
      <c r="B9" s="156"/>
      <c r="C9" s="151"/>
      <c r="D9" s="151"/>
      <c r="E9" s="157"/>
      <c r="F9" s="147">
        <f>SUM(B9:E9)</f>
        <v>0</v>
      </c>
    </row>
    <row r="10" spans="1:6" x14ac:dyDescent="0.25">
      <c r="A10" s="152"/>
      <c r="B10" s="160"/>
      <c r="C10" s="160"/>
      <c r="D10" s="160"/>
      <c r="E10" s="159"/>
      <c r="F10" s="159"/>
    </row>
    <row r="11" spans="1:6" ht="22.5" x14ac:dyDescent="0.25">
      <c r="A11" s="152" t="s">
        <v>245</v>
      </c>
      <c r="B11" s="149"/>
      <c r="C11" s="158">
        <f>C13+C14+C15+C16</f>
        <v>168476717.21000004</v>
      </c>
      <c r="D11" s="158">
        <f>D12</f>
        <v>25974357.879999999</v>
      </c>
      <c r="E11" s="155"/>
      <c r="F11" s="147">
        <f>SUM(B11:E11)</f>
        <v>194451075.09000003</v>
      </c>
    </row>
    <row r="12" spans="1:6" x14ac:dyDescent="0.25">
      <c r="A12" s="150" t="s">
        <v>181</v>
      </c>
      <c r="B12" s="151"/>
      <c r="C12" s="151"/>
      <c r="D12" s="156">
        <v>25974357.879999999</v>
      </c>
      <c r="E12" s="157"/>
      <c r="F12" s="147">
        <f>SUM(B12:E12)</f>
        <v>25974357.879999999</v>
      </c>
    </row>
    <row r="13" spans="1:6" x14ac:dyDescent="0.25">
      <c r="A13" s="150" t="s">
        <v>10</v>
      </c>
      <c r="B13" s="151"/>
      <c r="C13" s="156">
        <v>468208306.61000001</v>
      </c>
      <c r="D13" s="151"/>
      <c r="E13" s="157"/>
      <c r="F13" s="147">
        <f>SUM(B13:E13)</f>
        <v>468208306.61000001</v>
      </c>
    </row>
    <row r="14" spans="1:6" x14ac:dyDescent="0.25">
      <c r="A14" s="150" t="s">
        <v>9</v>
      </c>
      <c r="B14" s="151"/>
      <c r="C14" s="156"/>
      <c r="D14" s="151"/>
      <c r="E14" s="157"/>
      <c r="F14" s="147">
        <f>SUM(B14:E14)</f>
        <v>0</v>
      </c>
    </row>
    <row r="15" spans="1:6" x14ac:dyDescent="0.25">
      <c r="A15" s="150" t="s">
        <v>8</v>
      </c>
      <c r="B15" s="151"/>
      <c r="C15" s="156"/>
      <c r="D15" s="151"/>
      <c r="E15" s="157"/>
      <c r="F15" s="147">
        <f>SUM(B15:E15)</f>
        <v>0</v>
      </c>
    </row>
    <row r="16" spans="1:6" x14ac:dyDescent="0.25">
      <c r="A16" s="150" t="s">
        <v>7</v>
      </c>
      <c r="B16" s="151"/>
      <c r="C16" s="156">
        <v>-299731589.39999998</v>
      </c>
      <c r="D16" s="151"/>
      <c r="E16" s="157"/>
      <c r="F16" s="147">
        <f>SUM(B16:E16)</f>
        <v>-299731589.39999998</v>
      </c>
    </row>
    <row r="17" spans="1:7" x14ac:dyDescent="0.25">
      <c r="A17" s="152"/>
      <c r="B17" s="160"/>
      <c r="C17" s="160"/>
      <c r="D17" s="160"/>
      <c r="E17" s="159"/>
      <c r="F17" s="159"/>
    </row>
    <row r="18" spans="1:7" ht="38.25" customHeight="1" x14ac:dyDescent="0.25">
      <c r="A18" s="152" t="s">
        <v>244</v>
      </c>
      <c r="B18" s="151"/>
      <c r="C18" s="151"/>
      <c r="D18" s="151"/>
      <c r="E18" s="147">
        <f>E19+E20</f>
        <v>0</v>
      </c>
      <c r="F18" s="147">
        <f>SUM(B18:E18)</f>
        <v>0</v>
      </c>
    </row>
    <row r="19" spans="1:7" x14ac:dyDescent="0.25">
      <c r="A19" s="150" t="s">
        <v>5</v>
      </c>
      <c r="B19" s="151"/>
      <c r="C19" s="151"/>
      <c r="D19" s="151"/>
      <c r="E19" s="148"/>
      <c r="F19" s="147">
        <f>SUM(B19:E19)</f>
        <v>0</v>
      </c>
    </row>
    <row r="20" spans="1:7" x14ac:dyDescent="0.25">
      <c r="A20" s="150" t="s">
        <v>4</v>
      </c>
      <c r="B20" s="151"/>
      <c r="C20" s="151"/>
      <c r="D20" s="151"/>
      <c r="E20" s="148"/>
      <c r="F20" s="147">
        <f>SUM(B20:E20)</f>
        <v>0</v>
      </c>
    </row>
    <row r="21" spans="1:7" x14ac:dyDescent="0.25">
      <c r="A21" s="150"/>
      <c r="B21" s="154"/>
      <c r="C21" s="154"/>
      <c r="D21" s="154"/>
      <c r="E21" s="153"/>
      <c r="F21" s="153"/>
    </row>
    <row r="22" spans="1:7" ht="28.5" customHeight="1" x14ac:dyDescent="0.25">
      <c r="A22" s="161" t="s">
        <v>243</v>
      </c>
      <c r="B22" s="158">
        <f>B6</f>
        <v>24036490.169999998</v>
      </c>
      <c r="C22" s="158">
        <f>C11</f>
        <v>168476717.21000004</v>
      </c>
      <c r="D22" s="158">
        <f>D11</f>
        <v>25974357.879999999</v>
      </c>
      <c r="E22" s="147">
        <f>E18</f>
        <v>0</v>
      </c>
      <c r="F22" s="147">
        <f>SUM(B22:E22)</f>
        <v>218487565.26000002</v>
      </c>
      <c r="G22" t="str">
        <f>IF((F22-'ETCA-I-01'!G48)&gt;0.99,"ERROR: DEBERÁ SER IGUAL QUE TOTAL HACIENDA PÚBLICA/PATRIMONIO DEL FORMATO ETCA-I-01","")</f>
        <v/>
      </c>
    </row>
    <row r="23" spans="1:7" x14ac:dyDescent="0.25">
      <c r="A23" s="152"/>
      <c r="B23" s="160"/>
      <c r="C23" s="160"/>
      <c r="D23" s="160"/>
      <c r="E23" s="159"/>
      <c r="F23" s="159"/>
    </row>
    <row r="24" spans="1:7" ht="22.5" x14ac:dyDescent="0.25">
      <c r="A24" s="152" t="s">
        <v>242</v>
      </c>
      <c r="B24" s="158">
        <f>B25+B26+B27</f>
        <v>942637</v>
      </c>
      <c r="C24" s="149"/>
      <c r="D24" s="149"/>
      <c r="E24" s="155"/>
      <c r="F24" s="147">
        <f>SUM(B24:E24)</f>
        <v>942637</v>
      </c>
    </row>
    <row r="25" spans="1:7" x14ac:dyDescent="0.25">
      <c r="A25" s="150" t="s">
        <v>15</v>
      </c>
      <c r="B25" s="156">
        <v>942637</v>
      </c>
      <c r="C25" s="151"/>
      <c r="D25" s="151"/>
      <c r="E25" s="157"/>
      <c r="F25" s="147">
        <f>SUM(B25:E25)</f>
        <v>942637</v>
      </c>
    </row>
    <row r="26" spans="1:7" x14ac:dyDescent="0.25">
      <c r="A26" s="150" t="s">
        <v>14</v>
      </c>
      <c r="B26" s="156"/>
      <c r="C26" s="151"/>
      <c r="D26" s="151"/>
      <c r="E26" s="157"/>
      <c r="F26" s="147">
        <f>SUM(B26:E26)</f>
        <v>0</v>
      </c>
    </row>
    <row r="27" spans="1:7" x14ac:dyDescent="0.25">
      <c r="A27" s="150" t="s">
        <v>13</v>
      </c>
      <c r="B27" s="156"/>
      <c r="C27" s="151"/>
      <c r="D27" s="151"/>
      <c r="E27" s="157"/>
      <c r="F27" s="147">
        <f>SUM(B27:E27)</f>
        <v>0</v>
      </c>
    </row>
    <row r="28" spans="1:7" x14ac:dyDescent="0.25">
      <c r="A28" s="152"/>
      <c r="B28" s="160"/>
      <c r="C28" s="160"/>
      <c r="D28" s="160"/>
      <c r="E28" s="159"/>
      <c r="F28" s="159"/>
    </row>
    <row r="29" spans="1:7" ht="22.5" x14ac:dyDescent="0.25">
      <c r="A29" s="152" t="s">
        <v>241</v>
      </c>
      <c r="B29" s="149"/>
      <c r="C29" s="158">
        <f>C31</f>
        <v>25974357.879999999</v>
      </c>
      <c r="D29" s="158">
        <f>D30+D31+D32+D33+D34</f>
        <v>127541068.3099999</v>
      </c>
      <c r="E29" s="155"/>
      <c r="F29" s="147">
        <f>SUM(B29:E29)</f>
        <v>153515426.18999991</v>
      </c>
    </row>
    <row r="30" spans="1:7" x14ac:dyDescent="0.25">
      <c r="A30" s="150" t="s">
        <v>181</v>
      </c>
      <c r="B30" s="151"/>
      <c r="C30" s="151"/>
      <c r="D30" s="156">
        <v>77852782.849999994</v>
      </c>
      <c r="E30" s="157"/>
      <c r="F30" s="147">
        <f>SUM(B30:E30)</f>
        <v>77852782.849999994</v>
      </c>
    </row>
    <row r="31" spans="1:7" x14ac:dyDescent="0.25">
      <c r="A31" s="150" t="s">
        <v>10</v>
      </c>
      <c r="B31" s="151"/>
      <c r="C31" s="156">
        <v>25974357.879999999</v>
      </c>
      <c r="D31" s="156">
        <v>-25974357.879999999</v>
      </c>
      <c r="E31" s="157"/>
      <c r="F31" s="147">
        <f>SUM(B31:E31)</f>
        <v>0</v>
      </c>
    </row>
    <row r="32" spans="1:7" x14ac:dyDescent="0.25">
      <c r="A32" s="150" t="s">
        <v>9</v>
      </c>
      <c r="B32" s="151"/>
      <c r="C32" s="151"/>
      <c r="D32" s="156"/>
      <c r="E32" s="157"/>
      <c r="F32" s="147">
        <f>SUM(B32:E32)</f>
        <v>0</v>
      </c>
    </row>
    <row r="33" spans="1:7" x14ac:dyDescent="0.25">
      <c r="A33" s="150" t="s">
        <v>8</v>
      </c>
      <c r="B33" s="151"/>
      <c r="C33" s="151"/>
      <c r="D33" s="156"/>
      <c r="E33" s="157"/>
      <c r="F33" s="147">
        <f>SUM(B33:E33)</f>
        <v>0</v>
      </c>
    </row>
    <row r="34" spans="1:7" x14ac:dyDescent="0.25">
      <c r="A34" s="150" t="s">
        <v>7</v>
      </c>
      <c r="B34" s="149"/>
      <c r="C34" s="149"/>
      <c r="D34" s="156">
        <v>75662643.339999899</v>
      </c>
      <c r="E34" s="155"/>
      <c r="F34" s="147">
        <f>SUM(B34:E34)</f>
        <v>75662643.339999899</v>
      </c>
    </row>
    <row r="35" spans="1:7" x14ac:dyDescent="0.25">
      <c r="A35" s="150"/>
      <c r="B35" s="154"/>
      <c r="C35" s="154"/>
      <c r="D35" s="154"/>
      <c r="E35" s="153"/>
      <c r="F35" s="153"/>
    </row>
    <row r="36" spans="1:7" ht="33.75" x14ac:dyDescent="0.25">
      <c r="A36" s="152" t="s">
        <v>240</v>
      </c>
      <c r="B36" s="151"/>
      <c r="C36" s="151"/>
      <c r="D36" s="151"/>
      <c r="E36" s="147">
        <f>E37+E38</f>
        <v>0</v>
      </c>
      <c r="F36" s="147">
        <f>SUM(B36:E36)</f>
        <v>0</v>
      </c>
    </row>
    <row r="37" spans="1:7" x14ac:dyDescent="0.25">
      <c r="A37" s="150" t="s">
        <v>5</v>
      </c>
      <c r="B37" s="151"/>
      <c r="C37" s="151"/>
      <c r="D37" s="151"/>
      <c r="E37" s="148"/>
      <c r="F37" s="147">
        <f>SUM(B37:E37)</f>
        <v>0</v>
      </c>
    </row>
    <row r="38" spans="1:7" x14ac:dyDescent="0.25">
      <c r="A38" s="150" t="s">
        <v>4</v>
      </c>
      <c r="B38" s="149"/>
      <c r="C38" s="149"/>
      <c r="D38" s="149"/>
      <c r="E38" s="148"/>
      <c r="F38" s="147">
        <f>SUM(B38:E38)</f>
        <v>0</v>
      </c>
    </row>
    <row r="39" spans="1:7" ht="15.75" thickBot="1" x14ac:dyDescent="0.3">
      <c r="A39" s="146"/>
      <c r="B39" s="145"/>
      <c r="C39" s="145"/>
      <c r="D39" s="145"/>
      <c r="E39" s="144"/>
      <c r="F39" s="144"/>
    </row>
    <row r="40" spans="1:7" ht="20.25" customHeight="1" thickBot="1" x14ac:dyDescent="0.3">
      <c r="A40" s="143" t="s">
        <v>239</v>
      </c>
      <c r="B40" s="142">
        <f>B22+B24</f>
        <v>24979127.169999998</v>
      </c>
      <c r="C40" s="142">
        <f>C22+C29</f>
        <v>194451075.09000003</v>
      </c>
      <c r="D40" s="142">
        <f>D22+D29</f>
        <v>153515426.18999991</v>
      </c>
      <c r="E40" s="141">
        <f>E22+E36</f>
        <v>0</v>
      </c>
      <c r="F40" s="141">
        <f>SUM(B40:E40)</f>
        <v>372945628.44999993</v>
      </c>
      <c r="G40" t="str">
        <f>IF((F40-'ETCA-I-01'!F48)&gt;0.99,"ERROR: DEBERÁ SER IGUAL QUE TOTAL HACIENDA PÚBLICA/PATRIMONIO DEL FORMATO ETCA-I-01","")</f>
        <v/>
      </c>
    </row>
    <row r="41" spans="1:7" x14ac:dyDescent="0.25">
      <c r="A41" s="140"/>
      <c r="F41" s="139"/>
    </row>
    <row r="42" spans="1:7" x14ac:dyDescent="0.25">
      <c r="E42" s="138"/>
      <c r="F42" s="138"/>
    </row>
  </sheetData>
  <sheetProtection formatColumns="0" formatRows="0"/>
  <mergeCells count="3">
    <mergeCell ref="A1:F1"/>
    <mergeCell ref="A2:F2"/>
    <mergeCell ref="A3:F3"/>
  </mergeCells>
  <pageMargins left="0.7" right="0.7" top="0.75" bottom="0.75" header="0.3" footer="0.3"/>
  <pageSetup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AC120-55F0-42A2-9F1F-EF6191D018C8}">
  <dimension ref="A1:D67"/>
  <sheetViews>
    <sheetView view="pageBreakPreview" zoomScale="130" zoomScaleSheetLayoutView="130" workbookViewId="0">
      <selection activeCell="B7" sqref="B7"/>
    </sheetView>
  </sheetViews>
  <sheetFormatPr baseColWidth="10" defaultColWidth="11.28515625" defaultRowHeight="16.5" x14ac:dyDescent="0.3"/>
  <cols>
    <col min="1" max="1" width="80.85546875" style="1" bestFit="1" customWidth="1"/>
    <col min="2" max="3" width="17" style="1" customWidth="1"/>
    <col min="4" max="16384" width="11.28515625" style="1"/>
  </cols>
  <sheetData>
    <row r="1" spans="1:4" x14ac:dyDescent="0.3">
      <c r="A1" s="99" t="str">
        <f>'ETCA-I-01'!A1:G1</f>
        <v xml:space="preserve">Comision Estatal del Agua </v>
      </c>
      <c r="B1" s="99"/>
      <c r="C1" s="99"/>
    </row>
    <row r="2" spans="1:4" s="100" customFormat="1" ht="15.75" x14ac:dyDescent="0.25">
      <c r="A2" s="63" t="s">
        <v>261</v>
      </c>
      <c r="B2" s="63"/>
      <c r="C2" s="63"/>
    </row>
    <row r="3" spans="1:4" s="100" customFormat="1" ht="17.25" thickBot="1" x14ac:dyDescent="0.3">
      <c r="A3" s="201" t="str">
        <f>'ETCA-I-03'!A3:D3</f>
        <v>Del 01 de Enero  al 31 de Diciembre de 2021</v>
      </c>
      <c r="B3" s="201"/>
      <c r="C3" s="201"/>
    </row>
    <row r="4" spans="1:4" ht="30" customHeight="1" thickBot="1" x14ac:dyDescent="0.35">
      <c r="A4" s="200"/>
      <c r="B4" s="199" t="s">
        <v>260</v>
      </c>
      <c r="C4" s="198" t="s">
        <v>259</v>
      </c>
    </row>
    <row r="5" spans="1:4" ht="17.25" thickTop="1" x14ac:dyDescent="0.3">
      <c r="A5" s="194" t="s">
        <v>258</v>
      </c>
      <c r="B5" s="193">
        <f>B6+B15</f>
        <v>125236813.2</v>
      </c>
      <c r="C5" s="192">
        <f>C6+C15</f>
        <v>250732616.55000001</v>
      </c>
    </row>
    <row r="6" spans="1:4" x14ac:dyDescent="0.3">
      <c r="A6" s="187" t="s">
        <v>57</v>
      </c>
      <c r="B6" s="186">
        <f>SUM(B7:B13)</f>
        <v>108227137.34</v>
      </c>
      <c r="C6" s="185">
        <f>SUM(C7:C13)</f>
        <v>205868768.21000001</v>
      </c>
    </row>
    <row r="7" spans="1:4" s="177" customFormat="1" ht="13.5" x14ac:dyDescent="0.25">
      <c r="A7" s="184" t="s">
        <v>55</v>
      </c>
      <c r="B7" s="178">
        <v>27538869.460000001</v>
      </c>
      <c r="C7" s="183"/>
      <c r="D7" s="197"/>
    </row>
    <row r="8" spans="1:4" s="177" customFormat="1" ht="13.5" x14ac:dyDescent="0.25">
      <c r="A8" s="184" t="s">
        <v>53</v>
      </c>
      <c r="B8" s="178"/>
      <c r="C8" s="183">
        <v>194105277.41</v>
      </c>
    </row>
    <row r="9" spans="1:4" s="177" customFormat="1" ht="13.5" x14ac:dyDescent="0.25">
      <c r="A9" s="184" t="s">
        <v>51</v>
      </c>
      <c r="B9" s="178"/>
      <c r="C9" s="183">
        <v>11763490.800000001</v>
      </c>
    </row>
    <row r="10" spans="1:4" s="177" customFormat="1" ht="13.5" x14ac:dyDescent="0.25">
      <c r="A10" s="184" t="s">
        <v>257</v>
      </c>
      <c r="B10" s="178"/>
      <c r="C10" s="183"/>
    </row>
    <row r="11" spans="1:4" s="177" customFormat="1" ht="13.5" x14ac:dyDescent="0.25">
      <c r="A11" s="184" t="s">
        <v>47</v>
      </c>
      <c r="B11" s="178">
        <v>1461487.95</v>
      </c>
      <c r="C11" s="183"/>
    </row>
    <row r="12" spans="1:4" s="177" customFormat="1" ht="13.5" x14ac:dyDescent="0.25">
      <c r="A12" s="184" t="s">
        <v>45</v>
      </c>
      <c r="B12" s="178">
        <v>79226779.930000007</v>
      </c>
      <c r="C12" s="183"/>
    </row>
    <row r="13" spans="1:4" s="177" customFormat="1" ht="13.5" x14ac:dyDescent="0.25">
      <c r="A13" s="184" t="s">
        <v>43</v>
      </c>
      <c r="B13" s="178"/>
      <c r="C13" s="183"/>
    </row>
    <row r="14" spans="1:4" ht="5.25" customHeight="1" x14ac:dyDescent="0.3">
      <c r="A14" s="194"/>
      <c r="B14" s="189"/>
      <c r="C14" s="188"/>
    </row>
    <row r="15" spans="1:4" x14ac:dyDescent="0.3">
      <c r="A15" s="187" t="s">
        <v>38</v>
      </c>
      <c r="B15" s="186">
        <f>SUM(B16:B24)</f>
        <v>17009675.859999999</v>
      </c>
      <c r="C15" s="185">
        <f>SUM(C16:C24)</f>
        <v>44863848.340000004</v>
      </c>
    </row>
    <row r="16" spans="1:4" s="177" customFormat="1" ht="13.5" x14ac:dyDescent="0.25">
      <c r="A16" s="184" t="s">
        <v>36</v>
      </c>
      <c r="B16" s="178"/>
      <c r="C16" s="183"/>
    </row>
    <row r="17" spans="1:3" s="177" customFormat="1" ht="13.5" x14ac:dyDescent="0.25">
      <c r="A17" s="184" t="s">
        <v>34</v>
      </c>
      <c r="B17" s="178"/>
      <c r="C17" s="183"/>
    </row>
    <row r="18" spans="1:3" s="177" customFormat="1" ht="13.5" x14ac:dyDescent="0.25">
      <c r="A18" s="184" t="s">
        <v>32</v>
      </c>
      <c r="B18" s="178"/>
      <c r="C18" s="183">
        <v>44863848.340000004</v>
      </c>
    </row>
    <row r="19" spans="1:3" s="177" customFormat="1" ht="13.5" x14ac:dyDescent="0.25">
      <c r="A19" s="184" t="s">
        <v>30</v>
      </c>
      <c r="B19" s="178">
        <v>2979807.42</v>
      </c>
      <c r="C19" s="183"/>
    </row>
    <row r="20" spans="1:3" s="177" customFormat="1" ht="13.5" x14ac:dyDescent="0.25">
      <c r="A20" s="184" t="s">
        <v>28</v>
      </c>
      <c r="B20" s="178"/>
      <c r="C20" s="183"/>
    </row>
    <row r="21" spans="1:3" s="177" customFormat="1" ht="13.5" x14ac:dyDescent="0.25">
      <c r="A21" s="184" t="s">
        <v>26</v>
      </c>
      <c r="B21" s="178">
        <v>14028544.439999999</v>
      </c>
      <c r="C21" s="183"/>
    </row>
    <row r="22" spans="1:3" s="177" customFormat="1" ht="13.5" x14ac:dyDescent="0.25">
      <c r="A22" s="184" t="s">
        <v>24</v>
      </c>
      <c r="B22" s="178">
        <v>1324</v>
      </c>
      <c r="C22" s="183"/>
    </row>
    <row r="23" spans="1:3" s="177" customFormat="1" ht="13.5" x14ac:dyDescent="0.25">
      <c r="A23" s="184" t="s">
        <v>23</v>
      </c>
      <c r="B23" s="178"/>
      <c r="C23" s="183"/>
    </row>
    <row r="24" spans="1:3" s="177" customFormat="1" ht="13.5" x14ac:dyDescent="0.25">
      <c r="A24" s="184" t="s">
        <v>22</v>
      </c>
      <c r="B24" s="178"/>
      <c r="C24" s="183"/>
    </row>
    <row r="25" spans="1:3" ht="6.75" customHeight="1" x14ac:dyDescent="0.3">
      <c r="A25" s="196"/>
      <c r="B25" s="189"/>
      <c r="C25" s="188"/>
    </row>
    <row r="26" spans="1:3" x14ac:dyDescent="0.3">
      <c r="A26" s="194" t="s">
        <v>256</v>
      </c>
      <c r="B26" s="193">
        <f>B27+B37</f>
        <v>29905245.140000001</v>
      </c>
      <c r="C26" s="192">
        <f>C27+C37</f>
        <v>58867504.979999997</v>
      </c>
    </row>
    <row r="27" spans="1:3" x14ac:dyDescent="0.3">
      <c r="A27" s="187" t="s">
        <v>56</v>
      </c>
      <c r="B27" s="186">
        <f>SUM(B28:B35)</f>
        <v>0</v>
      </c>
      <c r="C27" s="185">
        <f>SUM(C28:C35)</f>
        <v>35946829.329999998</v>
      </c>
    </row>
    <row r="28" spans="1:3" s="177" customFormat="1" ht="13.5" x14ac:dyDescent="0.25">
      <c r="A28" s="184" t="s">
        <v>54</v>
      </c>
      <c r="B28" s="178"/>
      <c r="C28" s="183">
        <v>23240053.300000001</v>
      </c>
    </row>
    <row r="29" spans="1:3" s="177" customFormat="1" ht="13.5" x14ac:dyDescent="0.25">
      <c r="A29" s="184" t="s">
        <v>52</v>
      </c>
      <c r="B29" s="178"/>
      <c r="C29" s="183">
        <v>12706776.029999999</v>
      </c>
    </row>
    <row r="30" spans="1:3" s="177" customFormat="1" ht="13.5" x14ac:dyDescent="0.25">
      <c r="A30" s="184" t="s">
        <v>50</v>
      </c>
      <c r="B30" s="178"/>
      <c r="C30" s="183"/>
    </row>
    <row r="31" spans="1:3" s="177" customFormat="1" ht="13.5" x14ac:dyDescent="0.25">
      <c r="A31" s="184" t="s">
        <v>48</v>
      </c>
      <c r="B31" s="178"/>
      <c r="C31" s="183"/>
    </row>
    <row r="32" spans="1:3" s="177" customFormat="1" ht="13.5" x14ac:dyDescent="0.25">
      <c r="A32" s="184" t="s">
        <v>46</v>
      </c>
      <c r="B32" s="178"/>
      <c r="C32" s="183"/>
    </row>
    <row r="33" spans="1:3" s="177" customFormat="1" ht="13.5" x14ac:dyDescent="0.25">
      <c r="A33" s="184" t="s">
        <v>44</v>
      </c>
      <c r="B33" s="178"/>
      <c r="C33" s="183"/>
    </row>
    <row r="34" spans="1:3" s="177" customFormat="1" ht="13.5" x14ac:dyDescent="0.25">
      <c r="A34" s="184" t="s">
        <v>42</v>
      </c>
      <c r="B34" s="178"/>
      <c r="C34" s="183"/>
    </row>
    <row r="35" spans="1:3" s="177" customFormat="1" ht="13.5" x14ac:dyDescent="0.25">
      <c r="A35" s="184" t="s">
        <v>41</v>
      </c>
      <c r="B35" s="178"/>
      <c r="C35" s="183"/>
    </row>
    <row r="36" spans="1:3" ht="6" customHeight="1" x14ac:dyDescent="0.3">
      <c r="A36" s="194"/>
      <c r="B36" s="191"/>
      <c r="C36" s="190"/>
    </row>
    <row r="37" spans="1:3" x14ac:dyDescent="0.3">
      <c r="A37" s="187" t="s">
        <v>37</v>
      </c>
      <c r="B37" s="186">
        <f>SUM(B38:B43)</f>
        <v>29905245.140000001</v>
      </c>
      <c r="C37" s="185">
        <f>SUM(C38:C43)</f>
        <v>22920675.649999999</v>
      </c>
    </row>
    <row r="38" spans="1:3" s="177" customFormat="1" ht="13.5" x14ac:dyDescent="0.25">
      <c r="A38" s="184" t="s">
        <v>35</v>
      </c>
      <c r="B38" s="178"/>
      <c r="C38" s="183"/>
    </row>
    <row r="39" spans="1:3" s="177" customFormat="1" ht="13.5" x14ac:dyDescent="0.25">
      <c r="A39" s="184" t="s">
        <v>33</v>
      </c>
      <c r="B39" s="178"/>
      <c r="C39" s="183"/>
    </row>
    <row r="40" spans="1:3" s="177" customFormat="1" ht="13.5" x14ac:dyDescent="0.25">
      <c r="A40" s="184" t="s">
        <v>31</v>
      </c>
      <c r="B40" s="178"/>
      <c r="C40" s="183">
        <v>22920675.649999999</v>
      </c>
    </row>
    <row r="41" spans="1:3" s="177" customFormat="1" ht="13.5" x14ac:dyDescent="0.25">
      <c r="A41" s="184" t="s">
        <v>29</v>
      </c>
      <c r="B41" s="178"/>
      <c r="C41" s="183"/>
    </row>
    <row r="42" spans="1:3" s="177" customFormat="1" ht="13.5" x14ac:dyDescent="0.25">
      <c r="A42" s="184" t="s">
        <v>27</v>
      </c>
      <c r="B42" s="178"/>
      <c r="C42" s="183"/>
    </row>
    <row r="43" spans="1:3" s="177" customFormat="1" ht="13.5" x14ac:dyDescent="0.25">
      <c r="A43" s="184" t="s">
        <v>25</v>
      </c>
      <c r="B43" s="178">
        <v>29905245.140000001</v>
      </c>
      <c r="C43" s="183"/>
    </row>
    <row r="44" spans="1:3" x14ac:dyDescent="0.3">
      <c r="A44" s="195"/>
      <c r="B44" s="189"/>
      <c r="C44" s="188"/>
    </row>
    <row r="45" spans="1:3" x14ac:dyDescent="0.3">
      <c r="A45" s="194" t="s">
        <v>255</v>
      </c>
      <c r="B45" s="193">
        <f>B46+B51</f>
        <v>154458063.19</v>
      </c>
      <c r="C45" s="192">
        <f>C46+C51</f>
        <v>0</v>
      </c>
    </row>
    <row r="46" spans="1:3" x14ac:dyDescent="0.3">
      <c r="A46" s="187" t="s">
        <v>16</v>
      </c>
      <c r="B46" s="186">
        <f>SUM(B47:B49)</f>
        <v>942637</v>
      </c>
      <c r="C46" s="185">
        <f>SUM(C47:C49)</f>
        <v>0</v>
      </c>
    </row>
    <row r="47" spans="1:3" s="177" customFormat="1" ht="13.5" x14ac:dyDescent="0.25">
      <c r="A47" s="184" t="s">
        <v>15</v>
      </c>
      <c r="B47" s="178">
        <v>942637</v>
      </c>
      <c r="C47" s="183"/>
    </row>
    <row r="48" spans="1:3" s="177" customFormat="1" ht="13.5" x14ac:dyDescent="0.25">
      <c r="A48" s="184" t="s">
        <v>14</v>
      </c>
      <c r="B48" s="178"/>
      <c r="C48" s="183"/>
    </row>
    <row r="49" spans="1:3" s="177" customFormat="1" ht="13.5" x14ac:dyDescent="0.25">
      <c r="A49" s="184" t="s">
        <v>13</v>
      </c>
      <c r="B49" s="178"/>
      <c r="C49" s="183"/>
    </row>
    <row r="50" spans="1:3" ht="6" customHeight="1" x14ac:dyDescent="0.3">
      <c r="A50" s="187"/>
      <c r="B50" s="191"/>
      <c r="C50" s="190"/>
    </row>
    <row r="51" spans="1:3" ht="15.75" customHeight="1" x14ac:dyDescent="0.3">
      <c r="A51" s="187" t="s">
        <v>12</v>
      </c>
      <c r="B51" s="186">
        <f>SUM(B52:B56)</f>
        <v>153515426.19</v>
      </c>
      <c r="C51" s="185">
        <f>SUM(C52:C56)</f>
        <v>0</v>
      </c>
    </row>
    <row r="52" spans="1:3" s="177" customFormat="1" ht="13.5" x14ac:dyDescent="0.25">
      <c r="A52" s="184" t="s">
        <v>11</v>
      </c>
      <c r="B52" s="178">
        <v>51878424.969999999</v>
      </c>
      <c r="C52" s="183"/>
    </row>
    <row r="53" spans="1:3" s="177" customFormat="1" ht="13.5" x14ac:dyDescent="0.25">
      <c r="A53" s="184" t="s">
        <v>10</v>
      </c>
      <c r="B53" s="178">
        <v>25974357.879999999</v>
      </c>
      <c r="C53" s="183"/>
    </row>
    <row r="54" spans="1:3" s="177" customFormat="1" ht="13.5" x14ac:dyDescent="0.25">
      <c r="A54" s="184" t="s">
        <v>9</v>
      </c>
      <c r="B54" s="178"/>
      <c r="C54" s="183"/>
    </row>
    <row r="55" spans="1:3" s="177" customFormat="1" ht="13.5" x14ac:dyDescent="0.25">
      <c r="A55" s="184" t="s">
        <v>8</v>
      </c>
      <c r="B55" s="178"/>
      <c r="C55" s="183"/>
    </row>
    <row r="56" spans="1:3" s="177" customFormat="1" ht="13.5" x14ac:dyDescent="0.25">
      <c r="A56" s="184" t="s">
        <v>7</v>
      </c>
      <c r="B56" s="178">
        <v>75662643.340000004</v>
      </c>
      <c r="C56" s="183"/>
    </row>
    <row r="57" spans="1:3" ht="7.5" customHeight="1" x14ac:dyDescent="0.3">
      <c r="A57" s="187"/>
      <c r="B57" s="189"/>
      <c r="C57" s="188"/>
    </row>
    <row r="58" spans="1:3" x14ac:dyDescent="0.3">
      <c r="A58" s="187" t="s">
        <v>254</v>
      </c>
      <c r="B58" s="186">
        <f>SUM(B59:B60)</f>
        <v>0</v>
      </c>
      <c r="C58" s="185">
        <f>SUM(C59:C60)</f>
        <v>0</v>
      </c>
    </row>
    <row r="59" spans="1:3" s="177" customFormat="1" ht="13.5" x14ac:dyDescent="0.25">
      <c r="A59" s="184" t="s">
        <v>5</v>
      </c>
      <c r="B59" s="178"/>
      <c r="C59" s="183"/>
    </row>
    <row r="60" spans="1:3" s="177" customFormat="1" ht="14.25" thickBot="1" x14ac:dyDescent="0.3">
      <c r="A60" s="182" t="s">
        <v>4</v>
      </c>
      <c r="B60" s="181"/>
      <c r="C60" s="180"/>
    </row>
    <row r="61" spans="1:3" s="177" customFormat="1" ht="13.5" x14ac:dyDescent="0.25">
      <c r="A61" s="177" t="s">
        <v>180</v>
      </c>
      <c r="B61" s="178"/>
      <c r="C61" s="178"/>
    </row>
    <row r="62" spans="1:3" s="177" customFormat="1" ht="13.5" x14ac:dyDescent="0.25">
      <c r="B62" s="178"/>
      <c r="C62" s="178"/>
    </row>
    <row r="63" spans="1:3" s="177" customFormat="1" ht="13.5" x14ac:dyDescent="0.25">
      <c r="B63" s="178"/>
      <c r="C63" s="178"/>
    </row>
    <row r="64" spans="1:3" s="177" customFormat="1" ht="13.5" x14ac:dyDescent="0.25">
      <c r="A64" s="179"/>
      <c r="B64" s="178"/>
      <c r="C64" s="178"/>
    </row>
    <row r="65" spans="1:3" s="177" customFormat="1" ht="13.5" x14ac:dyDescent="0.25">
      <c r="A65" s="179" t="s">
        <v>179</v>
      </c>
      <c r="B65" s="178"/>
      <c r="C65" s="178"/>
    </row>
    <row r="66" spans="1:3" s="177" customFormat="1" ht="13.5" x14ac:dyDescent="0.25">
      <c r="A66" s="179" t="s">
        <v>179</v>
      </c>
      <c r="B66" s="178"/>
      <c r="C66" s="178"/>
    </row>
    <row r="67" spans="1:3" x14ac:dyDescent="0.3">
      <c r="A67" s="177" t="s">
        <v>179</v>
      </c>
    </row>
  </sheetData>
  <sheetProtection password="C115" sheet="1" formatColumns="0" formatRows="0"/>
  <mergeCells count="3">
    <mergeCell ref="A1:C1"/>
    <mergeCell ref="A2:C2"/>
    <mergeCell ref="A3:C3"/>
  </mergeCells>
  <pageMargins left="0.70866141732283472" right="0.70866141732283472" top="0.74803149606299213" bottom="0.74803149606299213" header="0.31496062992125984" footer="0.31496062992125984"/>
  <pageSetup scale="71"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ED56C-8D68-42BA-A1DF-8BF74689C8EF}">
  <sheetPr>
    <pageSetUpPr fitToPage="1"/>
  </sheetPr>
  <dimension ref="A1:E70"/>
  <sheetViews>
    <sheetView view="pageBreakPreview" zoomScale="150" zoomScaleSheetLayoutView="150" workbookViewId="0">
      <selection activeCell="B7" sqref="B7"/>
    </sheetView>
  </sheetViews>
  <sheetFormatPr baseColWidth="10" defaultColWidth="11.28515625" defaultRowHeight="16.5" x14ac:dyDescent="0.3"/>
  <cols>
    <col min="1" max="1" width="1.5703125" style="1" customWidth="1"/>
    <col min="2" max="2" width="70.85546875" style="1" customWidth="1"/>
    <col min="3" max="4" width="12.7109375" style="1" customWidth="1"/>
    <col min="5" max="16384" width="11.28515625" style="1"/>
  </cols>
  <sheetData>
    <row r="1" spans="1:4" x14ac:dyDescent="0.3">
      <c r="A1" s="99" t="str">
        <f>'ETCA-I-01'!A1</f>
        <v xml:space="preserve">Comision Estatal del Agua </v>
      </c>
      <c r="B1" s="99"/>
      <c r="C1" s="99"/>
      <c r="D1" s="99"/>
    </row>
    <row r="2" spans="1:4" x14ac:dyDescent="0.3">
      <c r="A2" s="63" t="s">
        <v>289</v>
      </c>
      <c r="B2" s="63"/>
      <c r="C2" s="63"/>
      <c r="D2" s="63"/>
    </row>
    <row r="3" spans="1:4" x14ac:dyDescent="0.3">
      <c r="A3" s="201" t="str">
        <f>'ETCA-I-01'!A3:G3</f>
        <v>Al 31 de Diciembre de 2021</v>
      </c>
      <c r="B3" s="201"/>
      <c r="C3" s="201"/>
      <c r="D3" s="201"/>
    </row>
    <row r="4" spans="1:4" ht="17.25" thickBot="1" x14ac:dyDescent="0.35">
      <c r="A4" s="245" t="s">
        <v>288</v>
      </c>
      <c r="B4" s="245"/>
      <c r="C4" s="135"/>
      <c r="D4" s="244"/>
    </row>
    <row r="5" spans="1:4" ht="23.25" customHeight="1" thickBot="1" x14ac:dyDescent="0.35">
      <c r="A5" s="243" t="s">
        <v>252</v>
      </c>
      <c r="B5" s="242"/>
      <c r="C5" s="241">
        <v>2021</v>
      </c>
      <c r="D5" s="240">
        <v>2020</v>
      </c>
    </row>
    <row r="6" spans="1:4" s="202" customFormat="1" ht="12" customHeight="1" thickTop="1" x14ac:dyDescent="0.25">
      <c r="A6" s="239" t="s">
        <v>287</v>
      </c>
      <c r="B6" s="238"/>
      <c r="C6" s="238"/>
      <c r="D6" s="237"/>
    </row>
    <row r="7" spans="1:4" s="202" customFormat="1" ht="12.75" customHeight="1" x14ac:dyDescent="0.25">
      <c r="A7" s="225"/>
      <c r="B7" s="227" t="s">
        <v>260</v>
      </c>
      <c r="C7" s="226">
        <f>SUM(C8:C17)</f>
        <v>728468005.3900001</v>
      </c>
      <c r="D7" s="231">
        <f>SUM(D8:D17)</f>
        <v>716156801.16000009</v>
      </c>
    </row>
    <row r="8" spans="1:4" s="235" customFormat="1" ht="11.1" customHeight="1" x14ac:dyDescent="0.25">
      <c r="A8" s="236"/>
      <c r="B8" s="234" t="s">
        <v>233</v>
      </c>
      <c r="C8" s="208"/>
      <c r="D8" s="213"/>
    </row>
    <row r="9" spans="1:4" s="235" customFormat="1" ht="11.1" customHeight="1" x14ac:dyDescent="0.25">
      <c r="A9" s="236"/>
      <c r="B9" s="234" t="s">
        <v>232</v>
      </c>
      <c r="C9" s="208"/>
      <c r="D9" s="213"/>
    </row>
    <row r="10" spans="1:4" s="235" customFormat="1" ht="11.1" customHeight="1" x14ac:dyDescent="0.25">
      <c r="A10" s="236"/>
      <c r="B10" s="234" t="s">
        <v>286</v>
      </c>
      <c r="C10" s="208"/>
      <c r="D10" s="213"/>
    </row>
    <row r="11" spans="1:4" s="235" customFormat="1" ht="11.1" customHeight="1" x14ac:dyDescent="0.25">
      <c r="A11" s="236"/>
      <c r="B11" s="234" t="s">
        <v>230</v>
      </c>
      <c r="C11" s="208"/>
      <c r="D11" s="213"/>
    </row>
    <row r="12" spans="1:4" s="235" customFormat="1" ht="11.1" customHeight="1" x14ac:dyDescent="0.25">
      <c r="A12" s="236"/>
      <c r="B12" s="234" t="s">
        <v>285</v>
      </c>
      <c r="C12" s="208">
        <v>692260.99</v>
      </c>
      <c r="D12" s="213">
        <v>777386.28</v>
      </c>
    </row>
    <row r="13" spans="1:4" s="235" customFormat="1" ht="11.1" customHeight="1" x14ac:dyDescent="0.25">
      <c r="A13" s="236"/>
      <c r="B13" s="234" t="s">
        <v>228</v>
      </c>
      <c r="C13" s="208"/>
      <c r="D13" s="213"/>
    </row>
    <row r="14" spans="1:4" s="235" customFormat="1" ht="11.1" customHeight="1" x14ac:dyDescent="0.25">
      <c r="A14" s="236"/>
      <c r="B14" s="234" t="s">
        <v>227</v>
      </c>
      <c r="C14" s="208">
        <v>185272694.02000001</v>
      </c>
      <c r="D14" s="213">
        <v>180256411.63999999</v>
      </c>
    </row>
    <row r="15" spans="1:4" s="235" customFormat="1" ht="25.5" customHeight="1" x14ac:dyDescent="0.25">
      <c r="A15" s="236"/>
      <c r="B15" s="234" t="s">
        <v>284</v>
      </c>
      <c r="C15" s="208">
        <v>130721787.08</v>
      </c>
      <c r="D15" s="213">
        <v>97053926.810000002</v>
      </c>
    </row>
    <row r="16" spans="1:4" s="235" customFormat="1" ht="12" customHeight="1" x14ac:dyDescent="0.25">
      <c r="A16" s="236"/>
      <c r="B16" s="234" t="s">
        <v>283</v>
      </c>
      <c r="C16" s="208">
        <v>282597513.84000003</v>
      </c>
      <c r="D16" s="213">
        <v>374608722.60000002</v>
      </c>
    </row>
    <row r="17" spans="1:4" s="235" customFormat="1" ht="12" customHeight="1" x14ac:dyDescent="0.25">
      <c r="A17" s="236"/>
      <c r="B17" s="234" t="s">
        <v>282</v>
      </c>
      <c r="C17" s="208">
        <v>129183749.45999999</v>
      </c>
      <c r="D17" s="213">
        <v>63460353.829999998</v>
      </c>
    </row>
    <row r="18" spans="1:4" s="202" customFormat="1" ht="13.5" customHeight="1" x14ac:dyDescent="0.25">
      <c r="A18" s="225"/>
      <c r="B18" s="227" t="s">
        <v>259</v>
      </c>
      <c r="C18" s="226">
        <f>SUM(C19:C34)</f>
        <v>534564138.74000001</v>
      </c>
      <c r="D18" s="231">
        <f>SUM(D19:D34)</f>
        <v>472488137.36000001</v>
      </c>
    </row>
    <row r="19" spans="1:4" s="202" customFormat="1" ht="11.1" customHeight="1" x14ac:dyDescent="0.25">
      <c r="A19" s="225"/>
      <c r="B19" s="234" t="s">
        <v>214</v>
      </c>
      <c r="C19" s="208">
        <v>219776806.69999999</v>
      </c>
      <c r="D19" s="213">
        <v>214606786.69999999</v>
      </c>
    </row>
    <row r="20" spans="1:4" s="202" customFormat="1" ht="11.1" customHeight="1" x14ac:dyDescent="0.25">
      <c r="A20" s="225"/>
      <c r="B20" s="234" t="s">
        <v>213</v>
      </c>
      <c r="C20" s="208">
        <v>16597928.619999999</v>
      </c>
      <c r="D20" s="213">
        <v>20236077.359999999</v>
      </c>
    </row>
    <row r="21" spans="1:4" s="202" customFormat="1" ht="11.1" customHeight="1" x14ac:dyDescent="0.25">
      <c r="A21" s="225"/>
      <c r="B21" s="234" t="s">
        <v>212</v>
      </c>
      <c r="C21" s="208">
        <v>141440110.24000001</v>
      </c>
      <c r="D21" s="213">
        <v>138078954.81999999</v>
      </c>
    </row>
    <row r="22" spans="1:4" s="202" customFormat="1" ht="12.75" customHeight="1" x14ac:dyDescent="0.25">
      <c r="A22" s="225"/>
      <c r="B22" s="234" t="s">
        <v>210</v>
      </c>
      <c r="C22" s="208">
        <v>30025547.66</v>
      </c>
      <c r="D22" s="213">
        <v>11504557.73</v>
      </c>
    </row>
    <row r="23" spans="1:4" s="202" customFormat="1" ht="11.1" customHeight="1" x14ac:dyDescent="0.25">
      <c r="A23" s="225"/>
      <c r="B23" s="234" t="s">
        <v>281</v>
      </c>
      <c r="C23" s="208">
        <v>7503882.5599999996</v>
      </c>
      <c r="D23" s="213">
        <v>0</v>
      </c>
    </row>
    <row r="24" spans="1:4" s="202" customFormat="1" ht="11.1" customHeight="1" x14ac:dyDescent="0.25">
      <c r="A24" s="225"/>
      <c r="B24" s="234" t="s">
        <v>280</v>
      </c>
      <c r="C24" s="208"/>
      <c r="D24" s="213"/>
    </row>
    <row r="25" spans="1:4" s="202" customFormat="1" ht="11.1" customHeight="1" x14ac:dyDescent="0.25">
      <c r="A25" s="225"/>
      <c r="B25" s="234" t="s">
        <v>207</v>
      </c>
      <c r="C25" s="208"/>
      <c r="D25" s="213"/>
    </row>
    <row r="26" spans="1:4" s="202" customFormat="1" ht="11.1" customHeight="1" x14ac:dyDescent="0.25">
      <c r="A26" s="225"/>
      <c r="B26" s="234" t="s">
        <v>206</v>
      </c>
      <c r="C26" s="208"/>
      <c r="D26" s="213"/>
    </row>
    <row r="27" spans="1:4" s="202" customFormat="1" ht="11.1" customHeight="1" x14ac:dyDescent="0.25">
      <c r="A27" s="225"/>
      <c r="B27" s="234" t="s">
        <v>205</v>
      </c>
      <c r="C27" s="208"/>
      <c r="D27" s="213"/>
    </row>
    <row r="28" spans="1:4" s="202" customFormat="1" ht="11.1" customHeight="1" x14ac:dyDescent="0.25">
      <c r="A28" s="225"/>
      <c r="B28" s="234" t="s">
        <v>204</v>
      </c>
      <c r="C28" s="208"/>
      <c r="D28" s="213"/>
    </row>
    <row r="29" spans="1:4" s="202" customFormat="1" ht="11.1" customHeight="1" x14ac:dyDescent="0.25">
      <c r="A29" s="225"/>
      <c r="B29" s="234" t="s">
        <v>203</v>
      </c>
      <c r="C29" s="208"/>
      <c r="D29" s="213"/>
    </row>
    <row r="30" spans="1:4" s="202" customFormat="1" ht="11.1" customHeight="1" x14ac:dyDescent="0.25">
      <c r="A30" s="225"/>
      <c r="B30" s="234" t="s">
        <v>202</v>
      </c>
      <c r="C30" s="208"/>
      <c r="D30" s="213"/>
    </row>
    <row r="31" spans="1:4" s="202" customFormat="1" ht="11.1" customHeight="1" x14ac:dyDescent="0.25">
      <c r="A31" s="225"/>
      <c r="B31" s="234" t="s">
        <v>279</v>
      </c>
      <c r="C31" s="208"/>
      <c r="D31" s="213"/>
    </row>
    <row r="32" spans="1:4" s="202" customFormat="1" ht="11.1" customHeight="1" x14ac:dyDescent="0.25">
      <c r="A32" s="225"/>
      <c r="B32" s="234" t="s">
        <v>15</v>
      </c>
      <c r="C32" s="208"/>
      <c r="D32" s="213"/>
    </row>
    <row r="33" spans="1:4" s="202" customFormat="1" ht="11.1" customHeight="1" x14ac:dyDescent="0.25">
      <c r="A33" s="225"/>
      <c r="B33" s="234" t="s">
        <v>199</v>
      </c>
      <c r="C33" s="208"/>
      <c r="D33" s="213"/>
    </row>
    <row r="34" spans="1:4" s="202" customFormat="1" ht="11.1" customHeight="1" x14ac:dyDescent="0.25">
      <c r="A34" s="225"/>
      <c r="B34" s="234" t="s">
        <v>278</v>
      </c>
      <c r="C34" s="208">
        <v>119219862.95999999</v>
      </c>
      <c r="D34" s="213">
        <v>88061760.75</v>
      </c>
    </row>
    <row r="35" spans="1:4" s="202" customFormat="1" ht="12" customHeight="1" x14ac:dyDescent="0.25">
      <c r="A35" s="214" t="s">
        <v>277</v>
      </c>
      <c r="B35" s="206"/>
      <c r="C35" s="223">
        <f>C7-C18</f>
        <v>193903866.6500001</v>
      </c>
      <c r="D35" s="222">
        <f>D7-D18</f>
        <v>243668663.80000007</v>
      </c>
    </row>
    <row r="36" spans="1:4" s="202" customFormat="1" ht="4.5" customHeight="1" x14ac:dyDescent="0.25">
      <c r="A36" s="221"/>
      <c r="B36" s="220"/>
      <c r="C36" s="233"/>
      <c r="D36" s="232"/>
    </row>
    <row r="37" spans="1:4" s="202" customFormat="1" ht="12.75" x14ac:dyDescent="0.25">
      <c r="A37" s="230" t="s">
        <v>276</v>
      </c>
      <c r="B37" s="227"/>
      <c r="C37" s="229"/>
      <c r="D37" s="228"/>
    </row>
    <row r="38" spans="1:4" s="202" customFormat="1" ht="10.5" customHeight="1" x14ac:dyDescent="0.25">
      <c r="A38" s="225"/>
      <c r="B38" s="227" t="s">
        <v>260</v>
      </c>
      <c r="C38" s="226">
        <f>SUM(C39:C41)</f>
        <v>0</v>
      </c>
      <c r="D38" s="231">
        <f>SUM(D39:D41)</f>
        <v>0</v>
      </c>
    </row>
    <row r="39" spans="1:4" s="202" customFormat="1" ht="11.1" customHeight="1" x14ac:dyDescent="0.25">
      <c r="A39" s="225"/>
      <c r="B39" s="224" t="s">
        <v>32</v>
      </c>
      <c r="C39" s="208"/>
      <c r="D39" s="213"/>
    </row>
    <row r="40" spans="1:4" s="202" customFormat="1" ht="11.1" customHeight="1" x14ac:dyDescent="0.25">
      <c r="A40" s="225"/>
      <c r="B40" s="224" t="s">
        <v>30</v>
      </c>
      <c r="C40" s="208"/>
      <c r="D40" s="213"/>
    </row>
    <row r="41" spans="1:4" s="202" customFormat="1" ht="11.1" customHeight="1" x14ac:dyDescent="0.25">
      <c r="A41" s="225"/>
      <c r="B41" s="224" t="s">
        <v>275</v>
      </c>
      <c r="C41" s="208"/>
      <c r="D41" s="213"/>
    </row>
    <row r="42" spans="1:4" s="202" customFormat="1" ht="10.5" customHeight="1" x14ac:dyDescent="0.25">
      <c r="A42" s="225"/>
      <c r="B42" s="227" t="s">
        <v>259</v>
      </c>
      <c r="C42" s="226">
        <f>SUM(C43:C45)</f>
        <v>123936341.23</v>
      </c>
      <c r="D42" s="231">
        <f>SUM(D43:D45)</f>
        <v>144753048.03999999</v>
      </c>
    </row>
    <row r="43" spans="1:4" s="202" customFormat="1" ht="11.1" customHeight="1" x14ac:dyDescent="0.25">
      <c r="A43" s="225"/>
      <c r="B43" s="224" t="s">
        <v>32</v>
      </c>
      <c r="C43" s="208">
        <v>123694767.75</v>
      </c>
      <c r="D43" s="213">
        <v>144630424.44</v>
      </c>
    </row>
    <row r="44" spans="1:4" s="202" customFormat="1" ht="11.1" customHeight="1" x14ac:dyDescent="0.25">
      <c r="A44" s="225"/>
      <c r="B44" s="224" t="s">
        <v>30</v>
      </c>
      <c r="C44" s="208">
        <v>241573.47999999998</v>
      </c>
      <c r="D44" s="213">
        <v>122623.6</v>
      </c>
    </row>
    <row r="45" spans="1:4" s="202" customFormat="1" ht="11.1" customHeight="1" x14ac:dyDescent="0.25">
      <c r="A45" s="225"/>
      <c r="B45" s="224" t="s">
        <v>274</v>
      </c>
      <c r="C45" s="208"/>
      <c r="D45" s="213"/>
    </row>
    <row r="46" spans="1:4" s="202" customFormat="1" ht="12" customHeight="1" x14ac:dyDescent="0.25">
      <c r="A46" s="214" t="s">
        <v>273</v>
      </c>
      <c r="B46" s="206"/>
      <c r="C46" s="223">
        <f>C38-C42</f>
        <v>-123936341.23</v>
      </c>
      <c r="D46" s="222">
        <f>D38-D42</f>
        <v>-144753048.03999999</v>
      </c>
    </row>
    <row r="47" spans="1:4" s="202" customFormat="1" ht="2.25" customHeight="1" x14ac:dyDescent="0.25">
      <c r="A47" s="221"/>
      <c r="B47" s="220"/>
      <c r="C47" s="216"/>
      <c r="D47" s="215"/>
    </row>
    <row r="48" spans="1:4" s="202" customFormat="1" ht="12" customHeight="1" x14ac:dyDescent="0.25">
      <c r="A48" s="230" t="s">
        <v>272</v>
      </c>
      <c r="B48" s="227"/>
      <c r="C48" s="229"/>
      <c r="D48" s="228"/>
    </row>
    <row r="49" spans="1:5" s="202" customFormat="1" ht="12.75" x14ac:dyDescent="0.25">
      <c r="A49" s="225"/>
      <c r="B49" s="227" t="s">
        <v>260</v>
      </c>
      <c r="C49" s="226">
        <f>C50+C53</f>
        <v>0</v>
      </c>
      <c r="D49" s="226">
        <f>D50+D53</f>
        <v>0</v>
      </c>
    </row>
    <row r="50" spans="1:5" s="202" customFormat="1" ht="11.1" customHeight="1" x14ac:dyDescent="0.25">
      <c r="A50" s="225"/>
      <c r="B50" s="224" t="s">
        <v>271</v>
      </c>
      <c r="C50" s="208">
        <f>C51+C52</f>
        <v>0</v>
      </c>
      <c r="D50" s="208">
        <f>D51+D52</f>
        <v>0</v>
      </c>
    </row>
    <row r="51" spans="1:5" s="202" customFormat="1" ht="11.1" customHeight="1" x14ac:dyDescent="0.25">
      <c r="A51" s="225"/>
      <c r="B51" s="224" t="s">
        <v>268</v>
      </c>
      <c r="C51" s="208">
        <v>0</v>
      </c>
      <c r="D51" s="213">
        <v>0</v>
      </c>
    </row>
    <row r="52" spans="1:5" s="202" customFormat="1" ht="11.1" customHeight="1" x14ac:dyDescent="0.25">
      <c r="A52" s="225"/>
      <c r="B52" s="224" t="s">
        <v>267</v>
      </c>
      <c r="C52" s="208">
        <v>0</v>
      </c>
      <c r="D52" s="213">
        <v>0</v>
      </c>
    </row>
    <row r="53" spans="1:5" s="202" customFormat="1" ht="11.1" customHeight="1" x14ac:dyDescent="0.25">
      <c r="A53" s="225"/>
      <c r="B53" s="224" t="s">
        <v>270</v>
      </c>
      <c r="C53" s="208">
        <v>0</v>
      </c>
      <c r="D53" s="213">
        <v>0</v>
      </c>
    </row>
    <row r="54" spans="1:5" s="202" customFormat="1" ht="11.25" customHeight="1" x14ac:dyDescent="0.25">
      <c r="A54" s="225"/>
      <c r="B54" s="227" t="s">
        <v>259</v>
      </c>
      <c r="C54" s="226">
        <f>C55+C58</f>
        <v>97506394.879999995</v>
      </c>
      <c r="D54" s="226">
        <f>D55+D58</f>
        <v>90745598.230000004</v>
      </c>
    </row>
    <row r="55" spans="1:5" s="202" customFormat="1" ht="11.1" customHeight="1" x14ac:dyDescent="0.25">
      <c r="A55" s="225"/>
      <c r="B55" s="224" t="s">
        <v>269</v>
      </c>
      <c r="C55" s="208">
        <v>59226300.04999999</v>
      </c>
      <c r="D55" s="208">
        <v>49496032.950000003</v>
      </c>
    </row>
    <row r="56" spans="1:5" s="202" customFormat="1" ht="11.1" customHeight="1" x14ac:dyDescent="0.25">
      <c r="A56" s="225"/>
      <c r="B56" s="224" t="s">
        <v>268</v>
      </c>
      <c r="C56" s="208"/>
      <c r="D56" s="213"/>
    </row>
    <row r="57" spans="1:5" s="202" customFormat="1" ht="11.1" customHeight="1" x14ac:dyDescent="0.25">
      <c r="A57" s="225"/>
      <c r="B57" s="224" t="s">
        <v>267</v>
      </c>
      <c r="C57" s="208"/>
      <c r="D57" s="213"/>
    </row>
    <row r="58" spans="1:5" s="202" customFormat="1" ht="11.1" customHeight="1" x14ac:dyDescent="0.25">
      <c r="A58" s="225"/>
      <c r="B58" s="224" t="s">
        <v>266</v>
      </c>
      <c r="C58" s="208">
        <v>38280094.829999998</v>
      </c>
      <c r="D58" s="213">
        <v>41249565.280000001</v>
      </c>
    </row>
    <row r="59" spans="1:5" s="202" customFormat="1" ht="12" customHeight="1" x14ac:dyDescent="0.25">
      <c r="A59" s="214" t="s">
        <v>265</v>
      </c>
      <c r="B59" s="206"/>
      <c r="C59" s="223">
        <f>C49-C54</f>
        <v>-97506394.879999995</v>
      </c>
      <c r="D59" s="222">
        <f>D49-D54</f>
        <v>-90745598.230000004</v>
      </c>
    </row>
    <row r="60" spans="1:5" s="202" customFormat="1" ht="2.25" customHeight="1" x14ac:dyDescent="0.25">
      <c r="A60" s="221"/>
      <c r="B60" s="220"/>
      <c r="C60" s="216"/>
      <c r="D60" s="215"/>
    </row>
    <row r="61" spans="1:5" s="202" customFormat="1" ht="12" customHeight="1" x14ac:dyDescent="0.25">
      <c r="A61" s="214" t="s">
        <v>264</v>
      </c>
      <c r="B61" s="205"/>
      <c r="C61" s="204">
        <f>C59+C46+C35</f>
        <v>-27538869.459999919</v>
      </c>
      <c r="D61" s="219">
        <f>D59+D46+D35</f>
        <v>8170017.5300000906</v>
      </c>
    </row>
    <row r="62" spans="1:5" ht="2.25" customHeight="1" x14ac:dyDescent="0.3">
      <c r="A62" s="218"/>
      <c r="B62" s="217"/>
      <c r="C62" s="216"/>
      <c r="D62" s="215"/>
    </row>
    <row r="63" spans="1:5" s="202" customFormat="1" ht="12" customHeight="1" x14ac:dyDescent="0.25">
      <c r="A63" s="214" t="s">
        <v>263</v>
      </c>
      <c r="B63" s="206"/>
      <c r="C63" s="208">
        <v>128982809.11999999</v>
      </c>
      <c r="D63" s="213">
        <v>120812791.59</v>
      </c>
      <c r="E63" s="203" t="str">
        <f>IF(C63-'ETCA-I-01'!C7&gt;0.99,"ERROR!!!, NO COINCIDEN LOS MONTOS CON LO REPORTADO EN EL FORMATO ETCA-I-01 EN EL EJERCICIO 2015","")</f>
        <v/>
      </c>
    </row>
    <row r="64" spans="1:5" s="202" customFormat="1" ht="12" customHeight="1" thickBot="1" x14ac:dyDescent="0.3">
      <c r="A64" s="212" t="s">
        <v>262</v>
      </c>
      <c r="B64" s="211"/>
      <c r="C64" s="210">
        <f>C63+C61</f>
        <v>101443939.66000007</v>
      </c>
      <c r="D64" s="209">
        <f>D63+D61</f>
        <v>128982809.12000009</v>
      </c>
      <c r="E64" s="203" t="str">
        <f>IF(C64-'ETCA-I-01'!B7&gt;0.99,"ERROR!!!, NO COINCIDEN LOS MONTOS CON LO REPORTADO EN EL FORMATO ETCA-I-01","")</f>
        <v/>
      </c>
    </row>
    <row r="65" spans="1:5" s="202" customFormat="1" ht="12" customHeight="1" x14ac:dyDescent="0.25">
      <c r="A65" s="202" t="s">
        <v>180</v>
      </c>
      <c r="D65" s="208"/>
      <c r="E65" s="207"/>
    </row>
    <row r="66" spans="1:5" s="202" customFormat="1" ht="12" customHeight="1" x14ac:dyDescent="0.25">
      <c r="D66" s="208"/>
      <c r="E66" s="207"/>
    </row>
    <row r="67" spans="1:5" s="202" customFormat="1" ht="12" customHeight="1" x14ac:dyDescent="0.25">
      <c r="A67" s="206"/>
      <c r="B67" s="205"/>
      <c r="C67" s="204"/>
      <c r="D67" s="204"/>
      <c r="E67" s="203"/>
    </row>
    <row r="68" spans="1:5" s="202" customFormat="1" ht="12" customHeight="1" x14ac:dyDescent="0.25">
      <c r="A68" s="206"/>
      <c r="B68" s="205"/>
      <c r="C68" s="204"/>
      <c r="D68" s="204"/>
      <c r="E68" s="203"/>
    </row>
    <row r="69" spans="1:5" s="202" customFormat="1" ht="12" customHeight="1" x14ac:dyDescent="0.25">
      <c r="A69" s="206"/>
      <c r="B69" s="205"/>
      <c r="C69" s="204"/>
      <c r="D69" s="204"/>
      <c r="E69" s="203"/>
    </row>
    <row r="70" spans="1:5" ht="12" customHeight="1" x14ac:dyDescent="0.3">
      <c r="A70" s="177" t="s">
        <v>179</v>
      </c>
    </row>
  </sheetData>
  <sheetProtection password="C115" sheet="1" insertHyperlinks="0"/>
  <mergeCells count="6">
    <mergeCell ref="A6:C6"/>
    <mergeCell ref="A1:D1"/>
    <mergeCell ref="A2:D2"/>
    <mergeCell ref="A3:D3"/>
    <mergeCell ref="A4:B4"/>
    <mergeCell ref="A5:B5"/>
  </mergeCells>
  <printOptions horizontalCentered="1"/>
  <pageMargins left="0.39370078740157483" right="0.39370078740157483" top="0.39370078740157483" bottom="0.39370078740157483" header="0.31496062992125984" footer="0.31496062992125984"/>
  <pageSetup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FC8C-B95E-41A0-8DAE-06B61F979227}">
  <sheetPr>
    <pageSetUpPr fitToPage="1"/>
  </sheetPr>
  <dimension ref="A1:H33"/>
  <sheetViews>
    <sheetView view="pageBreakPreview" topLeftCell="B1" zoomScale="130" zoomScaleSheetLayoutView="130" workbookViewId="0">
      <selection activeCell="B7" sqref="B7"/>
    </sheetView>
  </sheetViews>
  <sheetFormatPr baseColWidth="10" defaultColWidth="11.28515625" defaultRowHeight="16.5" x14ac:dyDescent="0.25"/>
  <cols>
    <col min="1" max="1" width="1.28515625" style="246" customWidth="1"/>
    <col min="2" max="2" width="32.28515625" style="246" customWidth="1"/>
    <col min="3" max="3" width="13.5703125" style="246" customWidth="1"/>
    <col min="4" max="5" width="13" style="246" customWidth="1"/>
    <col min="6" max="6" width="14.42578125" style="246" customWidth="1"/>
    <col min="7" max="7" width="12.7109375" style="246" customWidth="1"/>
    <col min="8" max="8" width="63.85546875" style="246" customWidth="1"/>
    <col min="9" max="16384" width="11.28515625" style="246"/>
  </cols>
  <sheetData>
    <row r="1" spans="1:8" x14ac:dyDescent="0.25">
      <c r="A1" s="283" t="str">
        <f>'ETCA-I-01'!A1</f>
        <v xml:space="preserve">Comision Estatal del Agua </v>
      </c>
      <c r="B1" s="283"/>
      <c r="C1" s="283"/>
      <c r="D1" s="283"/>
      <c r="E1" s="283"/>
      <c r="F1" s="283"/>
      <c r="G1" s="283"/>
    </row>
    <row r="2" spans="1:8" s="280" customFormat="1" ht="18" x14ac:dyDescent="0.25">
      <c r="A2" s="283" t="s">
        <v>296</v>
      </c>
      <c r="B2" s="283"/>
      <c r="C2" s="283"/>
      <c r="D2" s="283"/>
      <c r="E2" s="283"/>
      <c r="F2" s="283"/>
      <c r="G2" s="283"/>
      <c r="H2" s="282"/>
    </row>
    <row r="3" spans="1:8" s="280" customFormat="1" x14ac:dyDescent="0.25">
      <c r="A3" s="281" t="str">
        <f>'ETCA-I-03'!A3:D3</f>
        <v>Del 01 de Enero  al 31 de Diciembre de 2021</v>
      </c>
      <c r="B3" s="281"/>
      <c r="C3" s="281"/>
      <c r="D3" s="281"/>
      <c r="E3" s="281"/>
      <c r="F3" s="281"/>
      <c r="G3" s="281"/>
    </row>
    <row r="4" spans="1:8" s="277" customFormat="1" ht="17.25" thickBot="1" x14ac:dyDescent="0.3">
      <c r="A4" s="278"/>
      <c r="B4" s="278"/>
      <c r="C4" s="279" t="s">
        <v>295</v>
      </c>
      <c r="D4" s="279"/>
      <c r="E4" s="278"/>
      <c r="F4" s="135"/>
      <c r="G4" s="278"/>
    </row>
    <row r="5" spans="1:8" s="272" customFormat="1" ht="50.25" thickBot="1" x14ac:dyDescent="0.3">
      <c r="A5" s="276" t="s">
        <v>252</v>
      </c>
      <c r="B5" s="275"/>
      <c r="C5" s="274" t="s">
        <v>294</v>
      </c>
      <c r="D5" s="274" t="s">
        <v>293</v>
      </c>
      <c r="E5" s="274" t="s">
        <v>292</v>
      </c>
      <c r="F5" s="274" t="s">
        <v>291</v>
      </c>
      <c r="G5" s="273" t="s">
        <v>290</v>
      </c>
    </row>
    <row r="6" spans="1:8" ht="20.100000000000001" customHeight="1" x14ac:dyDescent="0.25">
      <c r="A6" s="271"/>
      <c r="B6" s="270"/>
      <c r="C6" s="269"/>
      <c r="D6" s="269"/>
      <c r="E6" s="269"/>
      <c r="F6" s="269"/>
      <c r="G6" s="268"/>
    </row>
    <row r="7" spans="1:8" ht="20.100000000000001" customHeight="1" x14ac:dyDescent="0.25">
      <c r="A7" s="267" t="s">
        <v>59</v>
      </c>
      <c r="B7" s="266"/>
      <c r="C7" s="261">
        <f>C9+C18</f>
        <v>917899422.71000004</v>
      </c>
      <c r="D7" s="261">
        <f>D9+D18</f>
        <v>2611197967.5299997</v>
      </c>
      <c r="E7" s="261">
        <f>E9+E18</f>
        <v>2485702164.1799994</v>
      </c>
      <c r="F7" s="261">
        <f>F9+F18</f>
        <v>1043395226.0600007</v>
      </c>
      <c r="G7" s="265">
        <f>G9+G18</f>
        <v>125495803.35000062</v>
      </c>
      <c r="H7" s="64" t="str">
        <f>IF(F7&lt;&gt;'ETCA-I-01'!B31,"ERROR!!!!! EL MONTO NO COINCIDE CON LO REPORTADO EN EL FORMATO ETCA-I-01 EN EL TOTAL ","")</f>
        <v/>
      </c>
    </row>
    <row r="8" spans="1:8" ht="20.100000000000001" customHeight="1" x14ac:dyDescent="0.25">
      <c r="A8" s="263"/>
      <c r="B8" s="262"/>
      <c r="C8" s="256"/>
      <c r="D8" s="256"/>
      <c r="E8" s="256"/>
      <c r="F8" s="256"/>
      <c r="G8" s="264"/>
    </row>
    <row r="9" spans="1:8" ht="20.100000000000001" customHeight="1" x14ac:dyDescent="0.25">
      <c r="A9" s="263"/>
      <c r="B9" s="262" t="s">
        <v>57</v>
      </c>
      <c r="C9" s="261">
        <f>SUM(C10:C16)</f>
        <v>427514913.53000003</v>
      </c>
      <c r="D9" s="261">
        <f>SUM(D10:D16)</f>
        <v>2455514840.79</v>
      </c>
      <c r="E9" s="261">
        <f>SUM(E10:E16)</f>
        <v>2357873209.9199996</v>
      </c>
      <c r="F9" s="260">
        <f>C9+D9-E9</f>
        <v>525156544.40000057</v>
      </c>
      <c r="G9" s="259">
        <f>F9-C9</f>
        <v>97641630.870000541</v>
      </c>
      <c r="H9" s="64" t="str">
        <f>IF(F9&lt;&gt;'ETCA-I-01'!B16,"ERROR!!!!! EL MONTO NO COINCIDE CON LO REPORTADO EN EL FORMATO ETCA-I-01 EN EL TOTAL","")</f>
        <v>ERROR!!!!! EL MONTO NO COINCIDE CON LO REPORTADO EN EL FORMATO ETCA-I-01 EN EL TOTAL</v>
      </c>
    </row>
    <row r="10" spans="1:8" ht="20.100000000000001" customHeight="1" x14ac:dyDescent="0.25">
      <c r="A10" s="258"/>
      <c r="B10" s="257" t="s">
        <v>55</v>
      </c>
      <c r="C10" s="256">
        <v>128982809.11999999</v>
      </c>
      <c r="D10" s="256">
        <v>1462360792.54</v>
      </c>
      <c r="E10" s="256">
        <v>1489899662</v>
      </c>
      <c r="F10" s="255">
        <f>C10+D10-E10</f>
        <v>101443939.65999985</v>
      </c>
      <c r="G10" s="254">
        <f>F10-C10</f>
        <v>-27538869.460000142</v>
      </c>
    </row>
    <row r="11" spans="1:8" ht="20.100000000000001" customHeight="1" x14ac:dyDescent="0.25">
      <c r="A11" s="258"/>
      <c r="B11" s="257" t="s">
        <v>53</v>
      </c>
      <c r="C11" s="256">
        <v>716072544.72000003</v>
      </c>
      <c r="D11" s="256">
        <v>954963915.2299999</v>
      </c>
      <c r="E11" s="256">
        <v>760858637.81999993</v>
      </c>
      <c r="F11" s="255">
        <f>C11+D11-E11</f>
        <v>910177822.12999988</v>
      </c>
      <c r="G11" s="254">
        <f>F11-C11</f>
        <v>194105277.40999985</v>
      </c>
    </row>
    <row r="12" spans="1:8" ht="20.100000000000001" customHeight="1" x14ac:dyDescent="0.25">
      <c r="A12" s="258"/>
      <c r="B12" s="257" t="s">
        <v>51</v>
      </c>
      <c r="C12" s="256">
        <v>15523493.319999998</v>
      </c>
      <c r="D12" s="256">
        <v>35750720.369999997</v>
      </c>
      <c r="E12" s="256">
        <v>23987229.57</v>
      </c>
      <c r="F12" s="255">
        <f>C12+D12-E12</f>
        <v>27286984.119999997</v>
      </c>
      <c r="G12" s="254">
        <f>F12-C12</f>
        <v>11763490.799999999</v>
      </c>
    </row>
    <row r="13" spans="1:8" ht="20.100000000000001" customHeight="1" x14ac:dyDescent="0.25">
      <c r="A13" s="258"/>
      <c r="B13" s="257" t="s">
        <v>49</v>
      </c>
      <c r="C13" s="256"/>
      <c r="D13" s="256">
        <v>0</v>
      </c>
      <c r="E13" s="256">
        <v>0</v>
      </c>
      <c r="F13" s="255">
        <f>C13+D13-E13</f>
        <v>0</v>
      </c>
      <c r="G13" s="254">
        <f>F13-C13</f>
        <v>0</v>
      </c>
    </row>
    <row r="14" spans="1:8" ht="20.100000000000001" customHeight="1" x14ac:dyDescent="0.25">
      <c r="A14" s="258"/>
      <c r="B14" s="257" t="s">
        <v>47</v>
      </c>
      <c r="C14" s="256">
        <v>5818671.3800000008</v>
      </c>
      <c r="D14" s="256">
        <v>2200011.1500000004</v>
      </c>
      <c r="E14" s="256">
        <v>3661499.1</v>
      </c>
      <c r="F14" s="255">
        <f>C14+D14-E14</f>
        <v>4357183.4300000016</v>
      </c>
      <c r="G14" s="254">
        <f>F14-C14</f>
        <v>-1461487.9499999993</v>
      </c>
    </row>
    <row r="15" spans="1:8" ht="25.5" x14ac:dyDescent="0.25">
      <c r="A15" s="258"/>
      <c r="B15" s="257" t="s">
        <v>45</v>
      </c>
      <c r="C15" s="256">
        <v>-438882605.01000005</v>
      </c>
      <c r="D15" s="256">
        <v>239401.5</v>
      </c>
      <c r="E15" s="256">
        <v>79466181.430000007</v>
      </c>
      <c r="F15" s="255">
        <f>C15+D15-E15</f>
        <v>-518109384.94000006</v>
      </c>
      <c r="G15" s="254">
        <f>F15-C15</f>
        <v>-79226779.930000007</v>
      </c>
    </row>
    <row r="16" spans="1:8" ht="20.100000000000001" customHeight="1" x14ac:dyDescent="0.25">
      <c r="A16" s="258"/>
      <c r="B16" s="257" t="s">
        <v>43</v>
      </c>
      <c r="C16" s="256"/>
      <c r="D16" s="256"/>
      <c r="E16" s="256"/>
      <c r="F16" s="255">
        <f>C16+D16-E16</f>
        <v>0</v>
      </c>
      <c r="G16" s="254">
        <f>F16-C16</f>
        <v>0</v>
      </c>
    </row>
    <row r="17" spans="1:8" ht="20.100000000000001" customHeight="1" x14ac:dyDescent="0.25">
      <c r="A17" s="263"/>
      <c r="B17" s="262"/>
      <c r="C17" s="256"/>
      <c r="D17" s="256"/>
      <c r="E17" s="256"/>
      <c r="F17" s="256"/>
      <c r="G17" s="264"/>
    </row>
    <row r="18" spans="1:8" ht="20.100000000000001" customHeight="1" x14ac:dyDescent="0.25">
      <c r="A18" s="263"/>
      <c r="B18" s="262" t="s">
        <v>38</v>
      </c>
      <c r="C18" s="261">
        <f>SUM(C19:C27)</f>
        <v>490384509.18000001</v>
      </c>
      <c r="D18" s="261">
        <f>SUM(D19:D27)</f>
        <v>155683126.74000001</v>
      </c>
      <c r="E18" s="261">
        <f>SUM(E19:E27)</f>
        <v>127828954.25999999</v>
      </c>
      <c r="F18" s="260">
        <f>C18+D18-E18</f>
        <v>518238681.66000009</v>
      </c>
      <c r="G18" s="259">
        <f>F18-C18</f>
        <v>27854172.480000079</v>
      </c>
      <c r="H18" s="64" t="str">
        <f>IF(F18&lt;&gt;'ETCA-I-01'!B29,"ERROR!!!!! EL MONTO NO COINCIDE CON LO REPORTADO EN EL FORMATO ETCA-I-01 EN EL TOTAL","")</f>
        <v/>
      </c>
    </row>
    <row r="19" spans="1:8" ht="20.100000000000001" customHeight="1" x14ac:dyDescent="0.25">
      <c r="A19" s="258"/>
      <c r="B19" s="257" t="s">
        <v>36</v>
      </c>
      <c r="C19" s="256"/>
      <c r="D19" s="256"/>
      <c r="E19" s="256"/>
      <c r="F19" s="255">
        <f>C19+D19-E19</f>
        <v>0</v>
      </c>
      <c r="G19" s="254">
        <f>F19-C19</f>
        <v>0</v>
      </c>
    </row>
    <row r="20" spans="1:8" ht="25.5" x14ac:dyDescent="0.25">
      <c r="A20" s="258"/>
      <c r="B20" s="257" t="s">
        <v>34</v>
      </c>
      <c r="C20" s="256"/>
      <c r="D20" s="256"/>
      <c r="E20" s="256"/>
      <c r="F20" s="255">
        <f>C20+D20-E20</f>
        <v>0</v>
      </c>
      <c r="G20" s="254">
        <f>F20-C20</f>
        <v>0</v>
      </c>
    </row>
    <row r="21" spans="1:8" ht="25.5" x14ac:dyDescent="0.25">
      <c r="A21" s="258"/>
      <c r="B21" s="257" t="s">
        <v>32</v>
      </c>
      <c r="C21" s="256">
        <v>515242528.75999999</v>
      </c>
      <c r="D21" s="256">
        <v>111114687.09999999</v>
      </c>
      <c r="E21" s="256">
        <v>66250838.759999998</v>
      </c>
      <c r="F21" s="255">
        <f>C21+D21-E21</f>
        <v>560106377.10000002</v>
      </c>
      <c r="G21" s="254">
        <f>F21-C21</f>
        <v>44863848.340000033</v>
      </c>
    </row>
    <row r="22" spans="1:8" ht="20.100000000000001" customHeight="1" x14ac:dyDescent="0.25">
      <c r="A22" s="258"/>
      <c r="B22" s="257" t="s">
        <v>30</v>
      </c>
      <c r="C22" s="256">
        <v>72306845.549999997</v>
      </c>
      <c r="D22" s="256">
        <v>-2006272.13</v>
      </c>
      <c r="E22" s="256">
        <v>973535.29</v>
      </c>
      <c r="F22" s="255">
        <f>C22+D22-E22</f>
        <v>69327038.129999995</v>
      </c>
      <c r="G22" s="254">
        <f>F22-C22</f>
        <v>-2979807.4200000018</v>
      </c>
    </row>
    <row r="23" spans="1:8" ht="20.100000000000001" customHeight="1" x14ac:dyDescent="0.25">
      <c r="A23" s="258"/>
      <c r="B23" s="257" t="s">
        <v>28</v>
      </c>
      <c r="C23" s="256">
        <v>4350428.2200000007</v>
      </c>
      <c r="D23" s="256"/>
      <c r="E23" s="256"/>
      <c r="F23" s="255">
        <f>C23+D23-E23</f>
        <v>4350428.2200000007</v>
      </c>
      <c r="G23" s="254">
        <f>F23-C23</f>
        <v>0</v>
      </c>
    </row>
    <row r="24" spans="1:8" ht="25.5" x14ac:dyDescent="0.25">
      <c r="A24" s="258"/>
      <c r="B24" s="257" t="s">
        <v>26</v>
      </c>
      <c r="C24" s="256">
        <v>-105541968.64</v>
      </c>
      <c r="D24" s="256">
        <v>46574711.770000003</v>
      </c>
      <c r="E24" s="256">
        <v>60603256.209999993</v>
      </c>
      <c r="F24" s="255">
        <f>C24+D24-E24</f>
        <v>-119570513.07999998</v>
      </c>
      <c r="G24" s="254">
        <f>F24-C24</f>
        <v>-14028544.439999983</v>
      </c>
    </row>
    <row r="25" spans="1:8" ht="20.100000000000001" customHeight="1" x14ac:dyDescent="0.25">
      <c r="A25" s="258"/>
      <c r="B25" s="257" t="s">
        <v>24</v>
      </c>
      <c r="C25" s="256">
        <v>4026675.29</v>
      </c>
      <c r="D25" s="256">
        <v>0</v>
      </c>
      <c r="E25" s="256">
        <v>1324</v>
      </c>
      <c r="F25" s="255">
        <f>C25+D25-E25</f>
        <v>4025351.29</v>
      </c>
      <c r="G25" s="254">
        <f>F25-C25</f>
        <v>-1324</v>
      </c>
    </row>
    <row r="26" spans="1:8" ht="25.5" x14ac:dyDescent="0.25">
      <c r="A26" s="258"/>
      <c r="B26" s="257" t="s">
        <v>23</v>
      </c>
      <c r="C26" s="256"/>
      <c r="D26" s="256"/>
      <c r="E26" s="256"/>
      <c r="F26" s="255">
        <f>C26+D26-E26</f>
        <v>0</v>
      </c>
      <c r="G26" s="254">
        <f>F26-C26</f>
        <v>0</v>
      </c>
    </row>
    <row r="27" spans="1:8" ht="20.100000000000001" customHeight="1" x14ac:dyDescent="0.25">
      <c r="A27" s="258"/>
      <c r="B27" s="257" t="s">
        <v>22</v>
      </c>
      <c r="C27" s="256"/>
      <c r="D27" s="256"/>
      <c r="E27" s="256"/>
      <c r="F27" s="255">
        <f>C27+D27-E27</f>
        <v>0</v>
      </c>
      <c r="G27" s="254">
        <f>F27-C27</f>
        <v>0</v>
      </c>
    </row>
    <row r="28" spans="1:8" ht="20.100000000000001" customHeight="1" thickBot="1" x14ac:dyDescent="0.3">
      <c r="A28" s="253"/>
      <c r="B28" s="252"/>
      <c r="C28" s="251"/>
      <c r="D28" s="251"/>
      <c r="E28" s="251"/>
      <c r="F28" s="251"/>
      <c r="G28" s="250"/>
    </row>
    <row r="29" spans="1:8" ht="20.100000000000001" customHeight="1" x14ac:dyDescent="0.25">
      <c r="A29" s="249" t="s">
        <v>180</v>
      </c>
      <c r="C29" s="247"/>
      <c r="D29" s="247"/>
      <c r="E29" s="247"/>
      <c r="F29" s="247"/>
      <c r="G29" s="247"/>
    </row>
    <row r="30" spans="1:8" ht="20.100000000000001" customHeight="1" x14ac:dyDescent="0.25">
      <c r="A30" s="248"/>
      <c r="B30" s="248"/>
      <c r="C30" s="247"/>
      <c r="D30" s="247"/>
      <c r="E30" s="247"/>
      <c r="F30" s="247"/>
      <c r="G30" s="247"/>
    </row>
    <row r="31" spans="1:8" ht="20.100000000000001" customHeight="1" x14ac:dyDescent="0.25">
      <c r="A31" s="248"/>
      <c r="B31" s="248" t="s">
        <v>179</v>
      </c>
      <c r="C31" s="247"/>
      <c r="D31" s="247" t="s">
        <v>179</v>
      </c>
      <c r="E31" s="247"/>
      <c r="F31" s="247"/>
      <c r="G31" s="247"/>
    </row>
    <row r="32" spans="1:8" ht="20.100000000000001" customHeight="1" x14ac:dyDescent="0.25">
      <c r="A32" s="248"/>
      <c r="B32" s="248"/>
      <c r="C32" s="247"/>
      <c r="D32" s="247"/>
      <c r="E32" s="247"/>
      <c r="F32" s="247"/>
      <c r="G32" s="247"/>
    </row>
    <row r="33" spans="1:1" x14ac:dyDescent="0.25">
      <c r="A33" s="246" t="s">
        <v>179</v>
      </c>
    </row>
  </sheetData>
  <sheetProtection password="C115" sheet="1" formatColumns="0" formatRows="0" insertHyperlinks="0"/>
  <mergeCells count="5">
    <mergeCell ref="A5:B5"/>
    <mergeCell ref="A1:G1"/>
    <mergeCell ref="A2:G2"/>
    <mergeCell ref="A3:G3"/>
    <mergeCell ref="C4:D4"/>
  </mergeCells>
  <printOptions horizontalCentered="1"/>
  <pageMargins left="0.39370078740157483" right="0.39370078740157483" top="0.74803149606299213" bottom="0.74803149606299213" header="0.31496062992125984" footer="0.31496062992125984"/>
  <pageSetup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A90EF-CEB0-4D82-8EA3-90911D137AB1}">
  <dimension ref="A1:G47"/>
  <sheetViews>
    <sheetView view="pageBreakPreview" zoomScale="130" zoomScaleSheetLayoutView="130" workbookViewId="0">
      <selection activeCell="B7" sqref="B7"/>
    </sheetView>
  </sheetViews>
  <sheetFormatPr baseColWidth="10" defaultColWidth="11.28515625" defaultRowHeight="16.5" x14ac:dyDescent="0.3"/>
  <cols>
    <col min="1" max="1" width="2.140625" style="1" customWidth="1"/>
    <col min="2" max="2" width="28.28515625" style="1" customWidth="1"/>
    <col min="3" max="6" width="16.7109375" style="1" customWidth="1"/>
    <col min="7" max="7" width="79" style="1" customWidth="1"/>
    <col min="8" max="16384" width="11.28515625" style="1"/>
  </cols>
  <sheetData>
    <row r="1" spans="1:7" s="246" customFormat="1" ht="18" x14ac:dyDescent="0.25">
      <c r="A1" s="283" t="str">
        <f>'ETCA-I-01'!A1</f>
        <v xml:space="preserve">Comision Estatal del Agua </v>
      </c>
      <c r="B1" s="283"/>
      <c r="C1" s="283"/>
      <c r="D1" s="283"/>
      <c r="E1" s="283"/>
      <c r="F1" s="283"/>
      <c r="G1" s="282"/>
    </row>
    <row r="2" spans="1:7" s="280" customFormat="1" ht="15.75" x14ac:dyDescent="0.25">
      <c r="A2" s="283" t="s">
        <v>320</v>
      </c>
      <c r="B2" s="283"/>
      <c r="C2" s="283"/>
      <c r="D2" s="283"/>
      <c r="E2" s="283"/>
      <c r="F2" s="283"/>
    </row>
    <row r="3" spans="1:7" s="280" customFormat="1" x14ac:dyDescent="0.25">
      <c r="A3" s="281" t="str">
        <f>'ETCA-I-03'!A3:D3</f>
        <v>Del 01 de Enero  al 31 de Diciembre de 2021</v>
      </c>
      <c r="B3" s="281"/>
      <c r="C3" s="281"/>
      <c r="D3" s="281"/>
      <c r="E3" s="281"/>
      <c r="F3" s="281"/>
    </row>
    <row r="4" spans="1:7" s="277" customFormat="1" ht="17.25" thickBot="1" x14ac:dyDescent="0.3">
      <c r="A4" s="278"/>
      <c r="B4" s="278"/>
      <c r="C4" s="279" t="s">
        <v>319</v>
      </c>
      <c r="D4" s="279"/>
      <c r="E4" s="135"/>
      <c r="F4" s="278"/>
    </row>
    <row r="5" spans="1:7" s="321" customFormat="1" ht="37.5" customHeight="1" thickBot="1" x14ac:dyDescent="0.35">
      <c r="A5" s="325" t="s">
        <v>318</v>
      </c>
      <c r="B5" s="324"/>
      <c r="C5" s="323" t="s">
        <v>317</v>
      </c>
      <c r="D5" s="323" t="s">
        <v>316</v>
      </c>
      <c r="E5" s="323" t="s">
        <v>315</v>
      </c>
      <c r="F5" s="322" t="s">
        <v>314</v>
      </c>
    </row>
    <row r="6" spans="1:7" x14ac:dyDescent="0.3">
      <c r="A6" s="320"/>
      <c r="B6" s="319"/>
      <c r="C6" s="318"/>
      <c r="D6" s="318"/>
      <c r="E6" s="317"/>
      <c r="F6" s="316"/>
    </row>
    <row r="7" spans="1:7" x14ac:dyDescent="0.3">
      <c r="A7" s="315" t="s">
        <v>313</v>
      </c>
      <c r="B7" s="314"/>
      <c r="C7" s="293"/>
      <c r="D7" s="293"/>
      <c r="E7" s="293"/>
      <c r="F7" s="309"/>
    </row>
    <row r="8" spans="1:7" x14ac:dyDescent="0.3">
      <c r="A8" s="311" t="s">
        <v>312</v>
      </c>
      <c r="B8" s="310"/>
      <c r="C8" s="293"/>
      <c r="D8" s="293"/>
      <c r="E8" s="293"/>
      <c r="F8" s="309"/>
    </row>
    <row r="9" spans="1:7" x14ac:dyDescent="0.3">
      <c r="A9" s="308" t="s">
        <v>309</v>
      </c>
      <c r="B9" s="307"/>
      <c r="C9" s="300"/>
      <c r="D9" s="300"/>
      <c r="E9" s="306">
        <f>SUM(E10:E12)</f>
        <v>0</v>
      </c>
      <c r="F9" s="305">
        <f>SUM(F10:F12)</f>
        <v>0</v>
      </c>
    </row>
    <row r="10" spans="1:7" x14ac:dyDescent="0.3">
      <c r="A10" s="295"/>
      <c r="B10" s="301" t="s">
        <v>308</v>
      </c>
      <c r="C10" s="300" t="s">
        <v>299</v>
      </c>
      <c r="D10" s="300" t="s">
        <v>307</v>
      </c>
      <c r="E10" s="300">
        <v>0</v>
      </c>
      <c r="F10" s="304">
        <v>0</v>
      </c>
    </row>
    <row r="11" spans="1:7" x14ac:dyDescent="0.3">
      <c r="A11" s="299"/>
      <c r="B11" s="301" t="s">
        <v>303</v>
      </c>
      <c r="C11" s="297"/>
      <c r="D11" s="297"/>
      <c r="E11" s="297"/>
      <c r="F11" s="296"/>
    </row>
    <row r="12" spans="1:7" x14ac:dyDescent="0.3">
      <c r="A12" s="299"/>
      <c r="B12" s="301" t="s">
        <v>302</v>
      </c>
      <c r="C12" s="297"/>
      <c r="D12" s="297"/>
      <c r="E12" s="297"/>
      <c r="F12" s="296"/>
    </row>
    <row r="13" spans="1:7" x14ac:dyDescent="0.3">
      <c r="A13" s="299"/>
      <c r="B13" s="298"/>
      <c r="C13" s="297"/>
      <c r="D13" s="297"/>
      <c r="E13" s="297"/>
      <c r="F13" s="296"/>
    </row>
    <row r="14" spans="1:7" x14ac:dyDescent="0.3">
      <c r="A14" s="308" t="s">
        <v>306</v>
      </c>
      <c r="B14" s="307"/>
      <c r="C14" s="300"/>
      <c r="D14" s="300"/>
      <c r="E14" s="306">
        <f>SUM(E15:E18)</f>
        <v>0</v>
      </c>
      <c r="F14" s="305">
        <f>SUM(F15:F18)</f>
        <v>0</v>
      </c>
    </row>
    <row r="15" spans="1:7" x14ac:dyDescent="0.3">
      <c r="A15" s="299"/>
      <c r="B15" s="301" t="s">
        <v>305</v>
      </c>
      <c r="C15" s="297"/>
      <c r="D15" s="297"/>
      <c r="E15" s="297">
        <v>0</v>
      </c>
      <c r="F15" s="296"/>
    </row>
    <row r="16" spans="1:7" x14ac:dyDescent="0.3">
      <c r="A16" s="295"/>
      <c r="B16" s="301" t="s">
        <v>304</v>
      </c>
      <c r="C16" s="297"/>
      <c r="D16" s="297"/>
      <c r="E16" s="297"/>
      <c r="F16" s="296"/>
    </row>
    <row r="17" spans="1:7" x14ac:dyDescent="0.3">
      <c r="A17" s="295"/>
      <c r="B17" s="301" t="s">
        <v>303</v>
      </c>
      <c r="C17" s="300"/>
      <c r="D17" s="300"/>
      <c r="E17" s="300"/>
      <c r="F17" s="304"/>
    </row>
    <row r="18" spans="1:7" x14ac:dyDescent="0.3">
      <c r="A18" s="299"/>
      <c r="B18" s="301" t="s">
        <v>302</v>
      </c>
      <c r="C18" s="297"/>
      <c r="D18" s="297"/>
      <c r="E18" s="297"/>
      <c r="F18" s="296"/>
    </row>
    <row r="19" spans="1:7" x14ac:dyDescent="0.3">
      <c r="A19" s="295"/>
      <c r="B19" s="294"/>
      <c r="C19" s="300"/>
      <c r="D19" s="300"/>
      <c r="E19" s="300"/>
      <c r="F19" s="304"/>
    </row>
    <row r="20" spans="1:7" x14ac:dyDescent="0.3">
      <c r="A20" s="303"/>
      <c r="B20" s="302" t="s">
        <v>311</v>
      </c>
      <c r="C20" s="293"/>
      <c r="D20" s="293"/>
      <c r="E20" s="292">
        <f>E9+E14</f>
        <v>0</v>
      </c>
      <c r="F20" s="291">
        <f>F9+F14</f>
        <v>0</v>
      </c>
      <c r="G20" s="290"/>
    </row>
    <row r="21" spans="1:7" x14ac:dyDescent="0.3">
      <c r="A21" s="303"/>
      <c r="B21" s="302"/>
      <c r="C21" s="313"/>
      <c r="D21" s="313"/>
      <c r="E21" s="313"/>
      <c r="F21" s="312"/>
    </row>
    <row r="22" spans="1:7" x14ac:dyDescent="0.3">
      <c r="A22" s="311" t="s">
        <v>310</v>
      </c>
      <c r="B22" s="310"/>
      <c r="C22" s="293"/>
      <c r="D22" s="293"/>
      <c r="E22" s="293"/>
      <c r="F22" s="309"/>
    </row>
    <row r="23" spans="1:7" x14ac:dyDescent="0.3">
      <c r="A23" s="308" t="s">
        <v>309</v>
      </c>
      <c r="B23" s="307"/>
      <c r="C23" s="300"/>
      <c r="D23" s="300"/>
      <c r="E23" s="306">
        <f>SUM(E24:E26)</f>
        <v>294287446.34000003</v>
      </c>
      <c r="F23" s="305">
        <f>SUM(F24:F26)</f>
        <v>271366770.69</v>
      </c>
    </row>
    <row r="24" spans="1:7" x14ac:dyDescent="0.3">
      <c r="A24" s="295"/>
      <c r="B24" s="301" t="s">
        <v>308</v>
      </c>
      <c r="C24" s="300" t="s">
        <v>299</v>
      </c>
      <c r="D24" s="300" t="s">
        <v>307</v>
      </c>
      <c r="E24" s="300">
        <v>294287446.34000003</v>
      </c>
      <c r="F24" s="304">
        <v>271366770.69</v>
      </c>
    </row>
    <row r="25" spans="1:7" x14ac:dyDescent="0.3">
      <c r="A25" s="299"/>
      <c r="B25" s="301" t="s">
        <v>303</v>
      </c>
      <c r="C25" s="297"/>
      <c r="D25" s="297"/>
      <c r="E25" s="297"/>
      <c r="F25" s="296"/>
    </row>
    <row r="26" spans="1:7" x14ac:dyDescent="0.3">
      <c r="A26" s="299"/>
      <c r="B26" s="301" t="s">
        <v>302</v>
      </c>
      <c r="C26" s="297"/>
      <c r="D26" s="297"/>
      <c r="E26" s="297"/>
      <c r="F26" s="296"/>
    </row>
    <row r="27" spans="1:7" x14ac:dyDescent="0.3">
      <c r="A27" s="299"/>
      <c r="B27" s="298"/>
      <c r="C27" s="297"/>
      <c r="D27" s="297"/>
      <c r="E27" s="297"/>
      <c r="F27" s="296"/>
    </row>
    <row r="28" spans="1:7" x14ac:dyDescent="0.3">
      <c r="A28" s="308" t="s">
        <v>306</v>
      </c>
      <c r="B28" s="307"/>
      <c r="C28" s="300"/>
      <c r="D28" s="300"/>
      <c r="E28" s="306">
        <f>SUM(E29:E32)</f>
        <v>0</v>
      </c>
      <c r="F28" s="305">
        <f>SUM(F29:F32)</f>
        <v>0</v>
      </c>
    </row>
    <row r="29" spans="1:7" x14ac:dyDescent="0.3">
      <c r="A29" s="299"/>
      <c r="B29" s="301" t="s">
        <v>305</v>
      </c>
      <c r="C29" s="297"/>
      <c r="D29" s="297"/>
      <c r="E29" s="297"/>
      <c r="F29" s="296"/>
    </row>
    <row r="30" spans="1:7" x14ac:dyDescent="0.3">
      <c r="A30" s="295"/>
      <c r="B30" s="301" t="s">
        <v>304</v>
      </c>
      <c r="C30" s="297"/>
      <c r="D30" s="297"/>
      <c r="E30" s="297"/>
      <c r="F30" s="296"/>
    </row>
    <row r="31" spans="1:7" x14ac:dyDescent="0.3">
      <c r="A31" s="295"/>
      <c r="B31" s="301" t="s">
        <v>303</v>
      </c>
      <c r="C31" s="300"/>
      <c r="D31" s="300"/>
      <c r="E31" s="300"/>
      <c r="F31" s="304"/>
    </row>
    <row r="32" spans="1:7" x14ac:dyDescent="0.3">
      <c r="A32" s="299"/>
      <c r="B32" s="301" t="s">
        <v>302</v>
      </c>
      <c r="C32" s="297"/>
      <c r="D32" s="297"/>
      <c r="E32" s="297"/>
      <c r="F32" s="296"/>
    </row>
    <row r="33" spans="1:7" x14ac:dyDescent="0.3">
      <c r="A33" s="295"/>
      <c r="B33" s="294"/>
      <c r="C33" s="300"/>
      <c r="D33" s="300"/>
      <c r="E33" s="300"/>
      <c r="F33" s="304"/>
    </row>
    <row r="34" spans="1:7" x14ac:dyDescent="0.3">
      <c r="A34" s="303"/>
      <c r="B34" s="302" t="s">
        <v>301</v>
      </c>
      <c r="C34" s="293"/>
      <c r="D34" s="293"/>
      <c r="E34" s="292">
        <f>E23+E28</f>
        <v>294287446.34000003</v>
      </c>
      <c r="F34" s="291">
        <f>F23+F28</f>
        <v>271366770.69</v>
      </c>
      <c r="G34" s="290"/>
    </row>
    <row r="35" spans="1:7" x14ac:dyDescent="0.3">
      <c r="A35" s="299"/>
      <c r="B35" s="298"/>
      <c r="C35" s="297"/>
      <c r="D35" s="297"/>
      <c r="E35" s="297"/>
      <c r="F35" s="296"/>
    </row>
    <row r="36" spans="1:7" x14ac:dyDescent="0.3">
      <c r="A36" s="299"/>
      <c r="B36" s="301" t="s">
        <v>300</v>
      </c>
      <c r="C36" s="300" t="s">
        <v>299</v>
      </c>
      <c r="D36" s="297" t="s">
        <v>298</v>
      </c>
      <c r="E36" s="297">
        <v>405124411.11000001</v>
      </c>
      <c r="F36" s="296">
        <v>399082826.92000002</v>
      </c>
    </row>
    <row r="37" spans="1:7" x14ac:dyDescent="0.3">
      <c r="A37" s="299"/>
      <c r="B37" s="298"/>
      <c r="C37" s="297"/>
      <c r="D37" s="297"/>
      <c r="E37" s="297"/>
      <c r="F37" s="296"/>
    </row>
    <row r="38" spans="1:7" x14ac:dyDescent="0.3">
      <c r="A38" s="295"/>
      <c r="B38" s="294" t="s">
        <v>297</v>
      </c>
      <c r="C38" s="293"/>
      <c r="D38" s="293"/>
      <c r="E38" s="292">
        <f>E36+E34+E20</f>
        <v>699411857.45000005</v>
      </c>
      <c r="F38" s="291">
        <f>F36+F34+F20</f>
        <v>670449597.61000001</v>
      </c>
      <c r="G38" s="290" t="str">
        <f>IF((F38-'ETCA-I-01'!F31)&gt;0.9,"ERROR!!!!!, NO COINCIDE CON LO REPORTADO EN EL ETCA-I-01 EN EL MISMO RUBRO","")</f>
        <v/>
      </c>
    </row>
    <row r="39" spans="1:7" ht="5.25" customHeight="1" thickBot="1" x14ac:dyDescent="0.35">
      <c r="A39" s="289"/>
      <c r="B39" s="288"/>
      <c r="C39" s="287"/>
      <c r="D39" s="287"/>
      <c r="E39" s="287"/>
      <c r="F39" s="286"/>
    </row>
    <row r="40" spans="1:7" ht="11.1" customHeight="1" x14ac:dyDescent="0.3">
      <c r="A40" s="177" t="s">
        <v>180</v>
      </c>
      <c r="F40" s="284"/>
    </row>
    <row r="41" spans="1:7" ht="11.1" customHeight="1" x14ac:dyDescent="0.3">
      <c r="A41" s="177"/>
      <c r="F41" s="284"/>
    </row>
    <row r="42" spans="1:7" ht="11.1" customHeight="1" x14ac:dyDescent="0.3">
      <c r="A42" s="177"/>
      <c r="F42" s="284"/>
    </row>
    <row r="43" spans="1:7" ht="11.1" customHeight="1" x14ac:dyDescent="0.3">
      <c r="A43" s="284"/>
      <c r="B43" s="284"/>
      <c r="C43" s="284"/>
      <c r="D43" s="284"/>
      <c r="E43" s="284"/>
      <c r="F43" s="285"/>
    </row>
    <row r="44" spans="1:7" ht="11.1" customHeight="1" x14ac:dyDescent="0.3">
      <c r="A44" s="284"/>
      <c r="B44" s="284"/>
      <c r="C44" s="284"/>
      <c r="D44" s="284"/>
      <c r="E44" s="284"/>
      <c r="F44" s="284"/>
    </row>
    <row r="45" spans="1:7" ht="11.1" customHeight="1" x14ac:dyDescent="0.3">
      <c r="A45" s="284"/>
      <c r="B45" s="284" t="s">
        <v>179</v>
      </c>
      <c r="C45" s="284"/>
      <c r="D45" s="284"/>
      <c r="E45" s="284"/>
      <c r="F45" s="284"/>
    </row>
    <row r="46" spans="1:7" ht="11.1" customHeight="1" x14ac:dyDescent="0.3">
      <c r="A46" s="284"/>
      <c r="B46" s="284"/>
      <c r="C46" s="284"/>
      <c r="D46" s="284"/>
      <c r="E46" s="284"/>
      <c r="F46" s="284"/>
    </row>
    <row r="47" spans="1:7" x14ac:dyDescent="0.3">
      <c r="A47" s="5" t="s">
        <v>179</v>
      </c>
      <c r="B47" s="5"/>
      <c r="C47" s="5"/>
      <c r="D47" s="5"/>
      <c r="E47" s="5"/>
      <c r="F47" s="5"/>
    </row>
  </sheetData>
  <sheetProtection password="C195" sheet="1" formatColumns="0" formatRows="0"/>
  <mergeCells count="14">
    <mergeCell ref="A28:B28"/>
    <mergeCell ref="A39:B39"/>
    <mergeCell ref="A6:B6"/>
    <mergeCell ref="A7:B7"/>
    <mergeCell ref="A8:B8"/>
    <mergeCell ref="A9:B9"/>
    <mergeCell ref="A14:B14"/>
    <mergeCell ref="A22:B22"/>
    <mergeCell ref="A5:B5"/>
    <mergeCell ref="A1:F1"/>
    <mergeCell ref="A2:F2"/>
    <mergeCell ref="A3:F3"/>
    <mergeCell ref="C4:D4"/>
    <mergeCell ref="A23:B23"/>
  </mergeCells>
  <pageMargins left="0.70866141732283472" right="0.70866141732283472" top="0.74803149606299213" bottom="0.74803149606299213" header="0.31496062992125984" footer="0.31496062992125984"/>
  <pageSetup scale="92" orientation="portrait" horizontalDpi="1200" verticalDpi="1200" r:id="rId1"/>
  <colBreaks count="1" manualBreakCount="1">
    <brk id="6" max="48"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0100D-684C-4093-96B2-67BF3FD919DC}">
  <dimension ref="A1:J38"/>
  <sheetViews>
    <sheetView view="pageBreakPreview" zoomScaleSheetLayoutView="100" workbookViewId="0">
      <selection activeCell="B7" sqref="B7"/>
    </sheetView>
  </sheetViews>
  <sheetFormatPr baseColWidth="10" defaultColWidth="11.42578125" defaultRowHeight="15" x14ac:dyDescent="0.25"/>
  <cols>
    <col min="1" max="1" width="4.7109375" customWidth="1"/>
    <col min="2" max="2" width="30.28515625" customWidth="1"/>
    <col min="3" max="3" width="15" customWidth="1"/>
    <col min="4" max="4" width="13.85546875" customWidth="1"/>
    <col min="5" max="5" width="13.5703125" customWidth="1"/>
    <col min="6" max="6" width="14" customWidth="1"/>
    <col min="7" max="7" width="15.7109375" customWidth="1"/>
    <col min="8" max="8" width="14.7109375" customWidth="1"/>
    <col min="9" max="9" width="12.42578125" customWidth="1"/>
  </cols>
  <sheetData>
    <row r="1" spans="1:10" ht="15.75" x14ac:dyDescent="0.25">
      <c r="A1" s="99" t="str">
        <f>'ETCA-I-01'!A1:G1</f>
        <v xml:space="preserve">Comision Estatal del Agua </v>
      </c>
      <c r="B1" s="99"/>
      <c r="C1" s="99"/>
      <c r="D1" s="99"/>
      <c r="E1" s="99"/>
      <c r="F1" s="99"/>
      <c r="G1" s="99"/>
      <c r="H1" s="99"/>
      <c r="I1" s="99"/>
    </row>
    <row r="2" spans="1:10" ht="15.75" customHeight="1" x14ac:dyDescent="0.25">
      <c r="A2" s="63" t="s">
        <v>367</v>
      </c>
      <c r="B2" s="63"/>
      <c r="C2" s="63"/>
      <c r="D2" s="63"/>
      <c r="E2" s="63"/>
      <c r="F2" s="63"/>
      <c r="G2" s="63"/>
      <c r="H2" s="63"/>
      <c r="I2" s="63"/>
    </row>
    <row r="3" spans="1:10" ht="15" customHeight="1" x14ac:dyDescent="0.25">
      <c r="A3" s="370" t="str">
        <f>'ETCA-I-03'!A3:D3</f>
        <v>Del 01 de Enero  al 31 de Diciembre de 2021</v>
      </c>
      <c r="B3" s="370"/>
      <c r="C3" s="370"/>
      <c r="D3" s="370"/>
      <c r="E3" s="370"/>
      <c r="F3" s="370"/>
      <c r="G3" s="370"/>
      <c r="H3" s="370"/>
      <c r="I3" s="370"/>
    </row>
    <row r="4" spans="1:10" ht="15.75" customHeight="1" thickBot="1" x14ac:dyDescent="0.3">
      <c r="A4" s="369" t="s">
        <v>176</v>
      </c>
      <c r="B4" s="369"/>
      <c r="C4" s="369"/>
      <c r="D4" s="369"/>
      <c r="E4" s="369"/>
      <c r="F4" s="369"/>
      <c r="G4" s="369"/>
      <c r="H4" s="369"/>
      <c r="I4" s="369"/>
    </row>
    <row r="5" spans="1:10" ht="24" customHeight="1" x14ac:dyDescent="0.25">
      <c r="A5" s="368" t="s">
        <v>366</v>
      </c>
      <c r="B5" s="367"/>
      <c r="C5" s="366" t="s">
        <v>365</v>
      </c>
      <c r="D5" s="365" t="s">
        <v>364</v>
      </c>
      <c r="E5" s="365" t="s">
        <v>363</v>
      </c>
      <c r="F5" s="365" t="s">
        <v>362</v>
      </c>
      <c r="G5" s="366" t="s">
        <v>361</v>
      </c>
      <c r="H5" s="365" t="s">
        <v>360</v>
      </c>
      <c r="I5" s="365" t="s">
        <v>359</v>
      </c>
    </row>
    <row r="6" spans="1:10" ht="34.5" customHeight="1" thickBot="1" x14ac:dyDescent="0.3">
      <c r="A6" s="364"/>
      <c r="B6" s="363"/>
      <c r="C6" s="362" t="s">
        <v>358</v>
      </c>
      <c r="D6" s="361"/>
      <c r="E6" s="361"/>
      <c r="F6" s="361"/>
      <c r="G6" s="362" t="s">
        <v>357</v>
      </c>
      <c r="H6" s="361"/>
      <c r="I6" s="361"/>
    </row>
    <row r="7" spans="1:10" ht="5.25" customHeight="1" x14ac:dyDescent="0.25">
      <c r="A7" s="360"/>
      <c r="B7" s="359"/>
      <c r="C7" s="358"/>
      <c r="D7" s="358"/>
      <c r="E7" s="358"/>
      <c r="F7" s="358"/>
      <c r="G7" s="358"/>
      <c r="H7" s="358"/>
      <c r="I7" s="358"/>
    </row>
    <row r="8" spans="1:10" x14ac:dyDescent="0.25">
      <c r="A8" s="352" t="s">
        <v>356</v>
      </c>
      <c r="B8" s="351"/>
      <c r="C8" s="348">
        <f>C9+C13</f>
        <v>294287446.34000003</v>
      </c>
      <c r="D8" s="348">
        <f>D9+D13</f>
        <v>0</v>
      </c>
      <c r="E8" s="348">
        <f>E9+E13</f>
        <v>22920675.66</v>
      </c>
      <c r="F8" s="348">
        <f>F9+F13</f>
        <v>1.0000001639127731E-2</v>
      </c>
      <c r="G8" s="348">
        <f>+C8+D8-E8+F8</f>
        <v>271366770.69</v>
      </c>
      <c r="H8" s="348">
        <f>H9+H13</f>
        <v>15359419.17</v>
      </c>
      <c r="I8" s="348">
        <f>I9+I13</f>
        <v>0</v>
      </c>
    </row>
    <row r="9" spans="1:10" ht="16.5" x14ac:dyDescent="0.25">
      <c r="A9" s="352" t="s">
        <v>355</v>
      </c>
      <c r="B9" s="351"/>
      <c r="C9" s="348">
        <f>SUM(C10:C12)</f>
        <v>0</v>
      </c>
      <c r="D9" s="348">
        <f>SUM(D10:D12)</f>
        <v>0</v>
      </c>
      <c r="E9" s="348">
        <f>SUM(E10:E12)</f>
        <v>22920675.66</v>
      </c>
      <c r="F9" s="348">
        <f>SUM(F10:F12)</f>
        <v>22920675.66</v>
      </c>
      <c r="G9" s="348">
        <f>SUM(G10:G12)</f>
        <v>0</v>
      </c>
      <c r="H9" s="348">
        <f>SUM(H10:H12)</f>
        <v>15359419.17</v>
      </c>
      <c r="I9" s="348">
        <f>SUM(I10:I12)</f>
        <v>0</v>
      </c>
      <c r="J9" s="64" t="str">
        <f>IF(C9&lt;&gt;'ETCA-I-08'!E20,"ERROR!!!!! NO CONCUERDA CON LO REPORTADO EN EL ESTADO ANALITICO  DE LA DEUDA Y OTROS PASIVOS","")</f>
        <v/>
      </c>
    </row>
    <row r="10" spans="1:10" ht="16.5" x14ac:dyDescent="0.25">
      <c r="A10" s="357"/>
      <c r="B10" s="355" t="s">
        <v>354</v>
      </c>
      <c r="C10" s="347">
        <v>0</v>
      </c>
      <c r="D10" s="347"/>
      <c r="E10" s="347">
        <v>22920675.66</v>
      </c>
      <c r="F10" s="347">
        <v>22920675.66</v>
      </c>
      <c r="G10" s="348">
        <f>+C10+D10-E10+F10</f>
        <v>0</v>
      </c>
      <c r="H10" s="347">
        <v>15359419.17</v>
      </c>
      <c r="I10" s="347">
        <v>0</v>
      </c>
      <c r="J10" s="64" t="str">
        <f>IF(G9&lt;&gt;'ETCA-I-08'!F20,"ERROR!!!!! NO CONCUERDA CON LO REPORTADO EN EL ESTADO ANALITICO  DE LA DEUDA Y OTROS PASIVOS","")</f>
        <v/>
      </c>
    </row>
    <row r="11" spans="1:10" x14ac:dyDescent="0.25">
      <c r="A11" s="356"/>
      <c r="B11" s="355" t="s">
        <v>353</v>
      </c>
      <c r="C11" s="347">
        <v>0</v>
      </c>
      <c r="D11" s="347">
        <v>0</v>
      </c>
      <c r="E11" s="347">
        <v>0</v>
      </c>
      <c r="F11" s="347">
        <v>0</v>
      </c>
      <c r="G11" s="348">
        <f>+C11+D11-E11+F11</f>
        <v>0</v>
      </c>
      <c r="H11" s="347">
        <v>0</v>
      </c>
      <c r="I11" s="347">
        <v>0</v>
      </c>
    </row>
    <row r="12" spans="1:10" x14ac:dyDescent="0.25">
      <c r="A12" s="356"/>
      <c r="B12" s="355" t="s">
        <v>352</v>
      </c>
      <c r="C12" s="347">
        <v>0</v>
      </c>
      <c r="D12" s="347">
        <v>0</v>
      </c>
      <c r="E12" s="347">
        <v>0</v>
      </c>
      <c r="F12" s="347">
        <v>0</v>
      </c>
      <c r="G12" s="348">
        <f>+C12+D12-E12+F12</f>
        <v>0</v>
      </c>
      <c r="H12" s="347">
        <v>0</v>
      </c>
      <c r="I12" s="347">
        <v>0</v>
      </c>
    </row>
    <row r="13" spans="1:10" ht="16.5" x14ac:dyDescent="0.25">
      <c r="A13" s="352" t="s">
        <v>351</v>
      </c>
      <c r="B13" s="351"/>
      <c r="C13" s="348">
        <f>SUM(C14:C16)</f>
        <v>294287446.34000003</v>
      </c>
      <c r="D13" s="348">
        <f>SUM(D14:D16)</f>
        <v>0</v>
      </c>
      <c r="E13" s="348">
        <f>SUM(E14:E16)</f>
        <v>0</v>
      </c>
      <c r="F13" s="348">
        <f>SUM(F14:F16)</f>
        <v>-22920675.649999999</v>
      </c>
      <c r="G13" s="348">
        <f>SUM(G14:G16)</f>
        <v>271366770.69000006</v>
      </c>
      <c r="H13" s="348">
        <f>SUM(H14:H16)</f>
        <v>0</v>
      </c>
      <c r="I13" s="348">
        <f>SUM(I14:I16)</f>
        <v>0</v>
      </c>
      <c r="J13" s="64" t="str">
        <f>IF(C13&lt;&gt;'ETCA-I-08'!E34,"ERROR!!!!! NO CONCUERDA CON LO REPORTADO EN EL ESTADO ANALITICO DE LA DEUDA Y OTROS PASIVOS","")</f>
        <v/>
      </c>
    </row>
    <row r="14" spans="1:10" ht="16.5" x14ac:dyDescent="0.25">
      <c r="A14" s="357"/>
      <c r="B14" s="355" t="s">
        <v>350</v>
      </c>
      <c r="C14" s="347">
        <v>294287446.34000003</v>
      </c>
      <c r="D14" s="347"/>
      <c r="E14" s="347"/>
      <c r="F14" s="347">
        <v>-22920675.649999999</v>
      </c>
      <c r="G14" s="348">
        <f>+C14+D14-E14+F14</f>
        <v>271366770.69000006</v>
      </c>
      <c r="H14" s="347">
        <v>0</v>
      </c>
      <c r="I14" s="347">
        <v>0</v>
      </c>
      <c r="J14" s="64" t="str">
        <f>IF(G13&lt;&gt;'ETCA-I-08'!F34,"ERROR!!!!! NO CONCUERDA CON LO REPORTADO EN EL ESTADO ANALITICO DE LA DEUDA Y OTROS PASIVOS","")</f>
        <v/>
      </c>
    </row>
    <row r="15" spans="1:10" x14ac:dyDescent="0.25">
      <c r="A15" s="356"/>
      <c r="B15" s="355" t="s">
        <v>349</v>
      </c>
      <c r="C15" s="347">
        <v>0</v>
      </c>
      <c r="D15" s="347">
        <v>0</v>
      </c>
      <c r="E15" s="347">
        <v>0</v>
      </c>
      <c r="F15" s="347">
        <v>0</v>
      </c>
      <c r="G15" s="348">
        <f>+C15+D15-E15+F15</f>
        <v>0</v>
      </c>
      <c r="H15" s="347">
        <v>0</v>
      </c>
      <c r="I15" s="347">
        <v>0</v>
      </c>
    </row>
    <row r="16" spans="1:10" x14ac:dyDescent="0.25">
      <c r="A16" s="356"/>
      <c r="B16" s="355" t="s">
        <v>348</v>
      </c>
      <c r="C16" s="347">
        <v>0</v>
      </c>
      <c r="D16" s="347">
        <v>0</v>
      </c>
      <c r="E16" s="347">
        <v>0</v>
      </c>
      <c r="F16" s="347">
        <v>0</v>
      </c>
      <c r="G16" s="348">
        <f>+C16+D16-E16+F16</f>
        <v>0</v>
      </c>
      <c r="H16" s="347">
        <v>0</v>
      </c>
      <c r="I16" s="347">
        <v>0</v>
      </c>
    </row>
    <row r="17" spans="1:10" s="92" customFormat="1" ht="16.5" x14ac:dyDescent="0.25">
      <c r="A17" s="352" t="s">
        <v>347</v>
      </c>
      <c r="B17" s="351"/>
      <c r="C17" s="354">
        <v>405124411.11000001</v>
      </c>
      <c r="D17" s="353"/>
      <c r="E17" s="353"/>
      <c r="F17" s="353"/>
      <c r="G17" s="354">
        <v>399082826.92000002</v>
      </c>
      <c r="H17" s="353"/>
      <c r="I17" s="353"/>
      <c r="J17" s="64" t="str">
        <f>IF(C17&lt;&gt;'ETCA-I-08'!E36,"ERROR!!! NO CONCUERDA CON LO REPORTADO EN EL ESTADO ANALITICO DE LA DEUDA Y OTROS PASIVOS","")</f>
        <v/>
      </c>
    </row>
    <row r="18" spans="1:10" ht="16.5" customHeight="1" x14ac:dyDescent="0.25">
      <c r="A18" s="352" t="s">
        <v>346</v>
      </c>
      <c r="B18" s="351"/>
      <c r="C18" s="348">
        <f>C8+C17</f>
        <v>699411857.45000005</v>
      </c>
      <c r="D18" s="348">
        <f>D8+D17</f>
        <v>0</v>
      </c>
      <c r="E18" s="348">
        <f>E8+E17</f>
        <v>22920675.66</v>
      </c>
      <c r="F18" s="348">
        <f>F8+F17</f>
        <v>1.0000001639127731E-2</v>
      </c>
      <c r="G18" s="348">
        <f>G8+G17</f>
        <v>670449597.61000001</v>
      </c>
      <c r="H18" s="348">
        <f>H8+H17</f>
        <v>15359419.17</v>
      </c>
      <c r="I18" s="348">
        <f>I8+I17</f>
        <v>0</v>
      </c>
      <c r="J18" s="64" t="str">
        <f>IF(G17&lt;&gt;'ETCA-I-08'!F36,"ERROR!!! NO CONCUERDA CON LO REPORTADO EN EL ESTADO ANALITICO DE LA DEUDA Y OTROS PASIVOS","")</f>
        <v/>
      </c>
    </row>
    <row r="19" spans="1:10" ht="16.5" customHeight="1" x14ac:dyDescent="0.25">
      <c r="A19" s="352" t="s">
        <v>345</v>
      </c>
      <c r="B19" s="351"/>
      <c r="C19" s="348">
        <f>SUM(C20:C22)</f>
        <v>0</v>
      </c>
      <c r="D19" s="348">
        <f>SUM(D20:D22)</f>
        <v>0</v>
      </c>
      <c r="E19" s="348">
        <f>SUM(E20:E22)</f>
        <v>0</v>
      </c>
      <c r="F19" s="348">
        <f>SUM(F20:F22)</f>
        <v>0</v>
      </c>
      <c r="G19" s="348">
        <f>+C19+D19-E19+F19</f>
        <v>0</v>
      </c>
      <c r="H19" s="348">
        <f>SUM(H20:H22)</f>
        <v>0</v>
      </c>
      <c r="I19" s="348">
        <f>SUM(I20:I22)</f>
        <v>0</v>
      </c>
      <c r="J19" s="64" t="str">
        <f>IF(G18&lt;&gt;'ETCA-I-08'!F38,"ERROR!!!! NO CONCUERDA CON LO REPORTADO EN EL ESTADO ANALITICO DE LA DEUDA Y OTROS PASIVOS","")</f>
        <v/>
      </c>
    </row>
    <row r="20" spans="1:10" x14ac:dyDescent="0.25">
      <c r="A20" s="350" t="s">
        <v>344</v>
      </c>
      <c r="B20" s="349"/>
      <c r="C20" s="347">
        <v>0</v>
      </c>
      <c r="D20" s="347">
        <v>0</v>
      </c>
      <c r="E20" s="347">
        <v>0</v>
      </c>
      <c r="F20" s="347">
        <v>0</v>
      </c>
      <c r="G20" s="348">
        <f>+C20+D20-E20+F20</f>
        <v>0</v>
      </c>
      <c r="H20" s="347">
        <v>0</v>
      </c>
      <c r="I20" s="347">
        <v>0</v>
      </c>
      <c r="J20" t="str">
        <f>IF(C18&lt;&gt;'ETCA-I-08'!E38,"ERROR!!!!! , NO CONCUERDA CON LO REPORTADO EN EL ESTADO ANALITICO DE LA DEUDA Y OTROS PASIVOS","")</f>
        <v/>
      </c>
    </row>
    <row r="21" spans="1:10" x14ac:dyDescent="0.25">
      <c r="A21" s="350" t="s">
        <v>343</v>
      </c>
      <c r="B21" s="349"/>
      <c r="C21" s="347">
        <v>0</v>
      </c>
      <c r="D21" s="347">
        <v>0</v>
      </c>
      <c r="E21" s="347">
        <v>0</v>
      </c>
      <c r="F21" s="347">
        <v>0</v>
      </c>
      <c r="G21" s="348">
        <f>+C21+D21-E21+F21</f>
        <v>0</v>
      </c>
      <c r="H21" s="347">
        <v>0</v>
      </c>
      <c r="I21" s="347">
        <v>0</v>
      </c>
    </row>
    <row r="22" spans="1:10" x14ac:dyDescent="0.25">
      <c r="A22" s="350" t="s">
        <v>342</v>
      </c>
      <c r="B22" s="349"/>
      <c r="C22" s="347"/>
      <c r="D22" s="347"/>
      <c r="E22" s="347"/>
      <c r="F22" s="347"/>
      <c r="G22" s="348">
        <f>+C22+D22-E22+F22</f>
        <v>0</v>
      </c>
      <c r="H22" s="347"/>
      <c r="I22" s="347"/>
    </row>
    <row r="23" spans="1:10" ht="16.5" customHeight="1" x14ac:dyDescent="0.25">
      <c r="A23" s="352" t="s">
        <v>341</v>
      </c>
      <c r="B23" s="351"/>
      <c r="C23" s="348">
        <f>SUM(C24:C26)</f>
        <v>0</v>
      </c>
      <c r="D23" s="348">
        <f>SUM(D24:D26)</f>
        <v>0</v>
      </c>
      <c r="E23" s="348">
        <f>SUM(E24:E26)</f>
        <v>0</v>
      </c>
      <c r="F23" s="348">
        <f>SUM(F24:F26)</f>
        <v>0</v>
      </c>
      <c r="G23" s="348">
        <f>SUM(G24:G26)</f>
        <v>0</v>
      </c>
      <c r="H23" s="348">
        <f>SUM(H24:H26)</f>
        <v>0</v>
      </c>
      <c r="I23" s="348">
        <f>SUM(I24:I26)</f>
        <v>0</v>
      </c>
    </row>
    <row r="24" spans="1:10" x14ac:dyDescent="0.25">
      <c r="A24" s="350" t="s">
        <v>340</v>
      </c>
      <c r="B24" s="349"/>
      <c r="C24" s="347">
        <v>0</v>
      </c>
      <c r="D24" s="347">
        <v>0</v>
      </c>
      <c r="E24" s="347">
        <v>0</v>
      </c>
      <c r="F24" s="347">
        <v>0</v>
      </c>
      <c r="G24" s="348">
        <f>+C24+D24-E24+F24</f>
        <v>0</v>
      </c>
      <c r="H24" s="347">
        <v>0</v>
      </c>
      <c r="I24" s="347">
        <v>0</v>
      </c>
    </row>
    <row r="25" spans="1:10" x14ac:dyDescent="0.25">
      <c r="A25" s="350" t="s">
        <v>339</v>
      </c>
      <c r="B25" s="349"/>
      <c r="C25" s="347">
        <v>0</v>
      </c>
      <c r="D25" s="347">
        <v>0</v>
      </c>
      <c r="E25" s="347">
        <v>0</v>
      </c>
      <c r="F25" s="347">
        <v>0</v>
      </c>
      <c r="G25" s="348">
        <f>+C25+D25-E25+F25</f>
        <v>0</v>
      </c>
      <c r="H25" s="347">
        <v>0</v>
      </c>
      <c r="I25" s="347">
        <v>0</v>
      </c>
    </row>
    <row r="26" spans="1:10" x14ac:dyDescent="0.25">
      <c r="A26" s="350" t="s">
        <v>338</v>
      </c>
      <c r="B26" s="349"/>
      <c r="C26" s="347">
        <v>0</v>
      </c>
      <c r="D26" s="347">
        <v>0</v>
      </c>
      <c r="E26" s="347">
        <v>0</v>
      </c>
      <c r="F26" s="347">
        <v>0</v>
      </c>
      <c r="G26" s="348">
        <f>+C26+D26-E26+F26</f>
        <v>0</v>
      </c>
      <c r="H26" s="347">
        <v>0</v>
      </c>
      <c r="I26" s="347">
        <v>0</v>
      </c>
    </row>
    <row r="27" spans="1:10" ht="7.5" customHeight="1" thickBot="1" x14ac:dyDescent="0.3">
      <c r="A27" s="346"/>
      <c r="B27" s="345"/>
      <c r="C27" s="344"/>
      <c r="D27" s="344"/>
      <c r="E27" s="344"/>
      <c r="F27" s="344"/>
      <c r="G27" s="344"/>
      <c r="H27" s="344"/>
      <c r="I27" s="344"/>
    </row>
    <row r="28" spans="1:10" ht="3.75" customHeight="1" x14ac:dyDescent="0.25"/>
    <row r="29" spans="1:10" ht="33" customHeight="1" x14ac:dyDescent="0.25">
      <c r="B29" s="343">
        <v>1</v>
      </c>
      <c r="C29" s="342" t="s">
        <v>337</v>
      </c>
      <c r="D29" s="342"/>
      <c r="E29" s="342"/>
      <c r="F29" s="342"/>
      <c r="G29" s="342"/>
      <c r="H29" s="342"/>
      <c r="I29" s="342"/>
    </row>
    <row r="30" spans="1:10" ht="18.75" customHeight="1" x14ac:dyDescent="0.25">
      <c r="B30" s="343">
        <v>2</v>
      </c>
      <c r="C30" s="342" t="s">
        <v>336</v>
      </c>
      <c r="D30" s="342"/>
      <c r="E30" s="342"/>
      <c r="F30" s="342"/>
      <c r="G30" s="342"/>
      <c r="H30" s="342"/>
      <c r="I30" s="342"/>
    </row>
    <row r="31" spans="1:10" ht="3.75" customHeight="1" thickBot="1" x14ac:dyDescent="0.3"/>
    <row r="32" spans="1:10" x14ac:dyDescent="0.25">
      <c r="B32" s="341" t="s">
        <v>335</v>
      </c>
      <c r="C32" s="339" t="s">
        <v>334</v>
      </c>
      <c r="D32" s="339" t="s">
        <v>333</v>
      </c>
      <c r="E32" s="339" t="s">
        <v>332</v>
      </c>
      <c r="F32" s="340" t="s">
        <v>331</v>
      </c>
      <c r="G32" s="339" t="s">
        <v>330</v>
      </c>
    </row>
    <row r="33" spans="2:7" x14ac:dyDescent="0.25">
      <c r="B33" s="338"/>
      <c r="C33" s="336" t="s">
        <v>329</v>
      </c>
      <c r="D33" s="336" t="s">
        <v>328</v>
      </c>
      <c r="E33" s="336" t="s">
        <v>327</v>
      </c>
      <c r="F33" s="337"/>
      <c r="G33" s="336" t="s">
        <v>326</v>
      </c>
    </row>
    <row r="34" spans="2:7" ht="15.75" thickBot="1" x14ac:dyDescent="0.3">
      <c r="B34" s="335"/>
      <c r="C34" s="332"/>
      <c r="D34" s="334" t="s">
        <v>325</v>
      </c>
      <c r="E34" s="332"/>
      <c r="F34" s="333"/>
      <c r="G34" s="332"/>
    </row>
    <row r="35" spans="2:7" ht="19.5" x14ac:dyDescent="0.25">
      <c r="B35" s="331" t="s">
        <v>324</v>
      </c>
      <c r="C35" s="330"/>
      <c r="D35" s="330"/>
      <c r="E35" s="330"/>
      <c r="F35" s="330"/>
      <c r="G35" s="330"/>
    </row>
    <row r="36" spans="2:7" x14ac:dyDescent="0.25">
      <c r="B36" s="329" t="s">
        <v>323</v>
      </c>
      <c r="C36" s="328"/>
      <c r="D36" s="328"/>
      <c r="E36" s="328"/>
      <c r="F36" s="328"/>
      <c r="G36" s="328"/>
    </row>
    <row r="37" spans="2:7" x14ac:dyDescent="0.25">
      <c r="B37" s="329" t="s">
        <v>322</v>
      </c>
      <c r="C37" s="328"/>
      <c r="D37" s="328"/>
      <c r="E37" s="328"/>
      <c r="F37" s="328"/>
      <c r="G37" s="328"/>
    </row>
    <row r="38" spans="2:7" ht="15.75" thickBot="1" x14ac:dyDescent="0.3">
      <c r="B38" s="327" t="s">
        <v>321</v>
      </c>
      <c r="C38" s="326"/>
      <c r="D38" s="326"/>
      <c r="E38" s="326"/>
      <c r="F38" s="326"/>
      <c r="G38" s="326"/>
    </row>
  </sheetData>
  <sheetProtection formatColumns="0" formatRows="0" insertHyperlinks="0"/>
  <mergeCells count="29">
    <mergeCell ref="E5:E6"/>
    <mergeCell ref="F5:F6"/>
    <mergeCell ref="H5:H6"/>
    <mergeCell ref="I5:I6"/>
    <mergeCell ref="A7:B7"/>
    <mergeCell ref="A8:B8"/>
    <mergeCell ref="A9:B9"/>
    <mergeCell ref="A13:B13"/>
    <mergeCell ref="A17:B17"/>
    <mergeCell ref="A1:I1"/>
    <mergeCell ref="A2:I2"/>
    <mergeCell ref="A3:I3"/>
    <mergeCell ref="A4:I4"/>
    <mergeCell ref="A5:B6"/>
    <mergeCell ref="D5:D6"/>
    <mergeCell ref="B32:B34"/>
    <mergeCell ref="F32:F34"/>
    <mergeCell ref="A23:B23"/>
    <mergeCell ref="A24:B24"/>
    <mergeCell ref="A25:B25"/>
    <mergeCell ref="A26:B26"/>
    <mergeCell ref="A27:B27"/>
    <mergeCell ref="A19:B19"/>
    <mergeCell ref="A20:B20"/>
    <mergeCell ref="A21:B21"/>
    <mergeCell ref="A22:B22"/>
    <mergeCell ref="A18:B18"/>
    <mergeCell ref="C30:I30"/>
    <mergeCell ref="C29:I29"/>
  </mergeCells>
  <printOptions horizontalCentered="1"/>
  <pageMargins left="0.23622047244094491" right="0.23622047244094491" top="0.35433070866141736" bottom="0.35433070866141736"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ETCA-I-01</vt:lpstr>
      <vt:lpstr>ETCA-I-02</vt:lpstr>
      <vt:lpstr>ETCA-I-03</vt:lpstr>
      <vt:lpstr>ETCA-I-04</vt:lpstr>
      <vt:lpstr>ETCA-I-05</vt:lpstr>
      <vt:lpstr>ETCA-I-06</vt:lpstr>
      <vt:lpstr>ETCA-I-07</vt:lpstr>
      <vt:lpstr>ETCA-I-08</vt:lpstr>
      <vt:lpstr>ETCA-I-09</vt:lpstr>
      <vt:lpstr>ETCA-I-10</vt:lpstr>
      <vt:lpstr>ETCA-I-11</vt:lpstr>
      <vt:lpstr>ETCA-I-12 (NOTAS)</vt:lpstr>
      <vt:lpstr>'ETCA-I-01'!Área_de_impresión</vt:lpstr>
      <vt:lpstr>'ETCA-I-02'!Área_de_impresión</vt:lpstr>
      <vt:lpstr>'ETCA-I-03'!Área_de_impresión</vt:lpstr>
      <vt:lpstr>'ETCA-I-04'!Área_de_impresión</vt:lpstr>
      <vt:lpstr>'ETCA-I-06'!Área_de_impresión</vt:lpstr>
      <vt:lpstr>'ETCA-I-07'!Área_de_impresión</vt:lpstr>
      <vt:lpstr>'ETCA-I-08'!Área_de_impresión</vt:lpstr>
      <vt:lpstr>'ETCA-I-09'!Área_de_impresión</vt:lpstr>
      <vt:lpstr>'ETCA-I-11'!Área_de_impresión</vt:lpstr>
      <vt:lpstr>'ETCA-I-12 (NOTAS)'!Área_de_impresión</vt:lpstr>
      <vt:lpstr>'ETCA-I-02'!Títulos_a_imprimir</vt:lpstr>
      <vt:lpstr>'ETCA-I-03'!Títulos_a_imprimir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Lugo</dc:creator>
  <cp:lastModifiedBy>Valeria Lugo</cp:lastModifiedBy>
  <dcterms:created xsi:type="dcterms:W3CDTF">2024-11-08T19:10:42Z</dcterms:created>
  <dcterms:modified xsi:type="dcterms:W3CDTF">2024-11-08T19:11:42Z</dcterms:modified>
</cp:coreProperties>
</file>