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ria.lugo\Desktop\Cuenta publica\CEA\2021\4TO. TRIMESTRE DEL 2021 CEA\"/>
    </mc:Choice>
  </mc:AlternateContent>
  <xr:revisionPtr revIDLastSave="0" documentId="8_{7AFF835E-0542-456B-A735-B0F39423E27C}" xr6:coauthVersionLast="47" xr6:coauthVersionMax="47" xr10:uidLastSave="{00000000-0000-0000-0000-000000000000}"/>
  <bookViews>
    <workbookView xWindow="-120" yWindow="-120" windowWidth="29040" windowHeight="15840" tabRatio="872" xr2:uid="{00000000-000D-0000-FFFF-FFFF00000000}"/>
  </bookViews>
  <sheets>
    <sheet name="ETCA-III-01" sheetId="42" r:id="rId1"/>
    <sheet name="ETCA-III-03" sheetId="32" r:id="rId2"/>
    <sheet name="ETCA-III-04" sheetId="87" r:id="rId3"/>
    <sheet name="ETCA-III-05" sheetId="88" r:id="rId4"/>
    <sheet name="ETCA-IV-01" sheetId="20" r:id="rId5"/>
    <sheet name="ETCA-IV-02" sheetId="54" r:id="rId6"/>
    <sheet name="ETCA-IV-03" sheetId="27" r:id="rId7"/>
    <sheet name="CPCA-IV-04" sheetId="90" r:id="rId8"/>
    <sheet name="ETCA-IV-06 " sheetId="89" r:id="rId9"/>
    <sheet name="ANEXO A" sheetId="86" r:id="rId10"/>
    <sheet name="ANEXO B" sheetId="85" r:id="rId11"/>
    <sheet name="ANEXO C" sheetId="84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ftn1" localSheetId="8">'ETCA-IV-06 '!$A$43</definedName>
    <definedName name="_ftn2" localSheetId="8">'ETCA-IV-06 '!#REF!</definedName>
    <definedName name="_ftnref1" localSheetId="8">'ETCA-IV-06 '!#REF!</definedName>
    <definedName name="_ftnref2" localSheetId="8">'ETCA-IV-06 '!#REF!</definedName>
    <definedName name="_xlnm.Print_Area" localSheetId="10">'ANEXO B'!$A$1:$E$80</definedName>
    <definedName name="_xlnm.Print_Area" localSheetId="7">'CPCA-IV-04'!$A$1:$D$44</definedName>
    <definedName name="_xlnm.Print_Area" localSheetId="0">'ETCA-III-01'!$A$1:$G$44</definedName>
    <definedName name="_xlnm.Print_Area" localSheetId="1">'ETCA-III-03'!$A$1:$E$63</definedName>
    <definedName name="_xlnm.Print_Area" localSheetId="3">'ETCA-III-05'!$A$1:$K$16</definedName>
    <definedName name="_xlnm.Print_Area" localSheetId="4">'ETCA-IV-01'!$A$1:$E$31</definedName>
    <definedName name="_xlnm.Print_Area" localSheetId="5">'ETCA-IV-02'!$A$1:$E$92</definedName>
    <definedName name="_xlnm.Print_Area" localSheetId="6">'ETCA-IV-03'!$A$1:$D$27</definedName>
    <definedName name="_xlnm.Database" localSheetId="10">#REF!</definedName>
    <definedName name="_xlnm.Database" localSheetId="7">#REF!</definedName>
    <definedName name="_xlnm.Database" localSheetId="1">#REF!</definedName>
    <definedName name="_xlnm.Database" localSheetId="3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>#REF!</definedName>
    <definedName name="OLE_LINK1" localSheetId="9">'ANEXO A'!#REF!</definedName>
    <definedName name="ppto">[1]Hoja2!$B$3:$M$95</definedName>
    <definedName name="qw" localSheetId="10">#REF!</definedName>
    <definedName name="qw" localSheetId="7">#REF!</definedName>
    <definedName name="qw" localSheetId="3">#REF!</definedName>
    <definedName name="qw" localSheetId="8">#REF!</definedName>
    <definedName name="qw">#REF!</definedName>
    <definedName name="_xlnm.Print_Titles" localSheetId="7">'CPCA-IV-04'!$1:$8</definedName>
    <definedName name="_xlnm.Print_Titles" localSheetId="2">'ETCA-III-04'!$1:$10</definedName>
    <definedName name="_xlnm.Print_Titles" localSheetId="3">'ETCA-III-05'!$7:$8</definedName>
    <definedName name="_xlnm.Print_Titles" localSheetId="5">'ETCA-IV-02'!$1:$4</definedName>
    <definedName name="_xlnm.Print_Titles" localSheetId="8">'ETCA-IV-06 '!$5:$6</definedName>
    <definedName name="XXX">#REF!</definedName>
  </definedNames>
  <calcPr calcId="191029"/>
</workbook>
</file>

<file path=xl/calcChain.xml><?xml version="1.0" encoding="utf-8"?>
<calcChain xmlns="http://schemas.openxmlformats.org/spreadsheetml/2006/main">
  <c r="F10" i="54" l="1"/>
  <c r="D11" i="20" l="1"/>
  <c r="E11" i="20"/>
  <c r="C204" i="89" l="1"/>
  <c r="C135" i="89" l="1"/>
  <c r="C134" i="89"/>
  <c r="C133" i="89" l="1"/>
  <c r="C203" i="89"/>
  <c r="C136" i="89" l="1"/>
  <c r="C360" i="89" l="1"/>
  <c r="C44" i="89"/>
  <c r="C58" i="89"/>
  <c r="C68" i="89"/>
  <c r="C72" i="89"/>
  <c r="C138" i="89" l="1"/>
  <c r="D17" i="90"/>
  <c r="D36" i="90"/>
  <c r="D58" i="85" l="1"/>
  <c r="A3" i="85"/>
  <c r="U568" i="84" l="1"/>
  <c r="T568" i="84"/>
  <c r="P568" i="84"/>
  <c r="R565" i="84"/>
  <c r="R564" i="84"/>
  <c r="R563" i="84"/>
  <c r="R562" i="84"/>
  <c r="R561" i="84"/>
  <c r="R560" i="84"/>
  <c r="R559" i="84"/>
  <c r="R558" i="84"/>
  <c r="R557" i="84"/>
  <c r="R556" i="84"/>
  <c r="R555" i="84"/>
  <c r="R554" i="84"/>
  <c r="R553" i="84"/>
  <c r="R552" i="84"/>
  <c r="R551" i="84"/>
  <c r="R550" i="84"/>
  <c r="R549" i="84"/>
  <c r="R548" i="84"/>
  <c r="R547" i="84"/>
  <c r="R546" i="84"/>
  <c r="R545" i="84"/>
  <c r="R544" i="84"/>
  <c r="R543" i="84"/>
  <c r="R542" i="84"/>
  <c r="R541" i="84"/>
  <c r="R540" i="84"/>
  <c r="R539" i="84"/>
  <c r="R538" i="84"/>
  <c r="R537" i="84"/>
  <c r="R536" i="84"/>
  <c r="R535" i="84"/>
  <c r="R534" i="84"/>
  <c r="R533" i="84"/>
  <c r="R532" i="84"/>
  <c r="R531" i="84"/>
  <c r="R530" i="84"/>
  <c r="R529" i="84"/>
  <c r="R528" i="84"/>
  <c r="R527" i="84"/>
  <c r="R526" i="84"/>
  <c r="R525" i="84"/>
  <c r="R524" i="84"/>
  <c r="R523" i="84"/>
  <c r="R522" i="84"/>
  <c r="R521" i="84"/>
  <c r="R520" i="84"/>
  <c r="R519" i="84"/>
  <c r="R518" i="84"/>
  <c r="R517" i="84"/>
  <c r="R516" i="84"/>
  <c r="R515" i="84"/>
  <c r="R514" i="84"/>
  <c r="R513" i="84"/>
  <c r="R512" i="84"/>
  <c r="R511" i="84"/>
  <c r="R510" i="84"/>
  <c r="R509" i="84"/>
  <c r="R508" i="84"/>
  <c r="R507" i="84"/>
  <c r="R506" i="84"/>
  <c r="R505" i="84"/>
  <c r="R504" i="84"/>
  <c r="R503" i="84"/>
  <c r="R502" i="84"/>
  <c r="R501" i="84"/>
  <c r="R500" i="84"/>
  <c r="R499" i="84"/>
  <c r="R498" i="84"/>
  <c r="R497" i="84"/>
  <c r="R496" i="84"/>
  <c r="R495" i="84"/>
  <c r="R494" i="84"/>
  <c r="R493" i="84"/>
  <c r="R492" i="84"/>
  <c r="R491" i="84"/>
  <c r="R490" i="84"/>
  <c r="R489" i="84"/>
  <c r="R488" i="84"/>
  <c r="R487" i="84"/>
  <c r="R486" i="84"/>
  <c r="R485" i="84"/>
  <c r="R484" i="84"/>
  <c r="R483" i="84"/>
  <c r="R482" i="84"/>
  <c r="R481" i="84"/>
  <c r="R480" i="84"/>
  <c r="R479" i="84"/>
  <c r="R478" i="84"/>
  <c r="R477" i="84"/>
  <c r="R476" i="84"/>
  <c r="R475" i="84"/>
  <c r="R474" i="84"/>
  <c r="R473" i="84"/>
  <c r="R472" i="84"/>
  <c r="R471" i="84"/>
  <c r="R470" i="84"/>
  <c r="R469" i="84"/>
  <c r="R468" i="84"/>
  <c r="R467" i="84"/>
  <c r="R466" i="84"/>
  <c r="R465" i="84"/>
  <c r="R464" i="84"/>
  <c r="R463" i="84"/>
  <c r="R462" i="84"/>
  <c r="R461" i="84"/>
  <c r="R460" i="84"/>
  <c r="R459" i="84"/>
  <c r="R458" i="84"/>
  <c r="R457" i="84"/>
  <c r="R456" i="84"/>
  <c r="R455" i="84"/>
  <c r="R454" i="84"/>
  <c r="R453" i="84"/>
  <c r="R452" i="84"/>
  <c r="R451" i="84"/>
  <c r="R450" i="84"/>
  <c r="R449" i="84"/>
  <c r="R448" i="84"/>
  <c r="R447" i="84"/>
  <c r="R446" i="84"/>
  <c r="R445" i="84"/>
  <c r="R444" i="84"/>
  <c r="R443" i="84"/>
  <c r="R442" i="84"/>
  <c r="R441" i="84"/>
  <c r="R440" i="84"/>
  <c r="S439" i="84"/>
  <c r="S568" i="84" s="1"/>
  <c r="R439" i="84"/>
  <c r="R438" i="84"/>
  <c r="R437" i="84"/>
  <c r="R436" i="84"/>
  <c r="R435" i="84"/>
  <c r="R434" i="84"/>
  <c r="R433" i="84"/>
  <c r="R432" i="84"/>
  <c r="R431" i="84"/>
  <c r="R430" i="84"/>
  <c r="R429" i="84"/>
  <c r="R428" i="84"/>
  <c r="R427" i="84"/>
  <c r="R426" i="84"/>
  <c r="R425" i="84"/>
  <c r="R424" i="84"/>
  <c r="R423" i="84"/>
  <c r="R422" i="84"/>
  <c r="R421" i="84"/>
  <c r="R420" i="84"/>
  <c r="R419" i="84"/>
  <c r="R418" i="84"/>
  <c r="R417" i="84"/>
  <c r="R416" i="84"/>
  <c r="R415" i="84"/>
  <c r="R414" i="84"/>
  <c r="R413" i="84"/>
  <c r="R412" i="84"/>
  <c r="R411" i="84"/>
  <c r="R410" i="84"/>
  <c r="R409" i="84"/>
  <c r="R408" i="84"/>
  <c r="R407" i="84"/>
  <c r="R406" i="84"/>
  <c r="R405" i="84"/>
  <c r="R404" i="84"/>
  <c r="R403" i="84"/>
  <c r="R402" i="84"/>
  <c r="R401" i="84"/>
  <c r="R400" i="84"/>
  <c r="R399" i="84"/>
  <c r="R398" i="84"/>
  <c r="R397" i="84"/>
  <c r="R396" i="84"/>
  <c r="R395" i="84"/>
  <c r="R394" i="84"/>
  <c r="R393" i="84"/>
  <c r="R392" i="84"/>
  <c r="R391" i="84"/>
  <c r="R390" i="84"/>
  <c r="Q389" i="84"/>
  <c r="R389" i="84" s="1"/>
  <c r="R388" i="84"/>
  <c r="R387" i="84"/>
  <c r="Q386" i="84"/>
  <c r="R386" i="84" s="1"/>
  <c r="R385" i="84"/>
  <c r="R384" i="84"/>
  <c r="R383" i="84"/>
  <c r="R382" i="84"/>
  <c r="R381" i="84"/>
  <c r="R380" i="84"/>
  <c r="R379" i="84"/>
  <c r="R378" i="84"/>
  <c r="R377" i="84"/>
  <c r="R376" i="84"/>
  <c r="R375" i="84"/>
  <c r="R374" i="84"/>
  <c r="R373" i="84"/>
  <c r="R372" i="84"/>
  <c r="R371" i="84"/>
  <c r="R370" i="84"/>
  <c r="R369" i="84"/>
  <c r="R368" i="84"/>
  <c r="R367" i="84"/>
  <c r="R366" i="84"/>
  <c r="R365" i="84"/>
  <c r="R364" i="84"/>
  <c r="R363" i="84"/>
  <c r="R362" i="84"/>
  <c r="R361" i="84"/>
  <c r="R360" i="84"/>
  <c r="R359" i="84"/>
  <c r="Q358" i="84"/>
  <c r="R358" i="84" s="1"/>
  <c r="R357" i="84"/>
  <c r="R356" i="84"/>
  <c r="R355" i="84"/>
  <c r="Q354" i="84"/>
  <c r="R354" i="84" s="1"/>
  <c r="Q353" i="84"/>
  <c r="R353" i="84" s="1"/>
  <c r="R352" i="84"/>
  <c r="R351" i="84"/>
  <c r="R350" i="84"/>
  <c r="R349" i="84"/>
  <c r="R348" i="84"/>
  <c r="R347" i="84"/>
  <c r="R346" i="84"/>
  <c r="R345" i="84"/>
  <c r="R344" i="84"/>
  <c r="R343" i="84"/>
  <c r="R342" i="84"/>
  <c r="R341" i="84"/>
  <c r="R340" i="84"/>
  <c r="R339" i="84"/>
  <c r="R338" i="84"/>
  <c r="R337" i="84"/>
  <c r="R336" i="84"/>
  <c r="R335" i="84"/>
  <c r="R334" i="84"/>
  <c r="Q333" i="84"/>
  <c r="R333" i="84" s="1"/>
  <c r="R332" i="84"/>
  <c r="R331" i="84"/>
  <c r="R330" i="84"/>
  <c r="R329" i="84"/>
  <c r="R328" i="84"/>
  <c r="R327" i="84"/>
  <c r="R326" i="84"/>
  <c r="R325" i="84"/>
  <c r="R324" i="84"/>
  <c r="R323" i="84"/>
  <c r="R322" i="84"/>
  <c r="R321" i="84"/>
  <c r="R320" i="84"/>
  <c r="R319" i="84"/>
  <c r="R318" i="84"/>
  <c r="R317" i="84"/>
  <c r="R316" i="84"/>
  <c r="Q315" i="84"/>
  <c r="R315" i="84" s="1"/>
  <c r="R314" i="84"/>
  <c r="R313" i="84"/>
  <c r="R312" i="84"/>
  <c r="R311" i="84"/>
  <c r="R310" i="84"/>
  <c r="R309" i="84"/>
  <c r="R308" i="84"/>
  <c r="R307" i="84"/>
  <c r="R306" i="84"/>
  <c r="R305" i="84"/>
  <c r="R304" i="84"/>
  <c r="Q303" i="84"/>
  <c r="R303" i="84" s="1"/>
  <c r="R302" i="84"/>
  <c r="R301" i="84"/>
  <c r="R300" i="84"/>
  <c r="R299" i="84"/>
  <c r="R298" i="84"/>
  <c r="R297" i="84"/>
  <c r="R296" i="84"/>
  <c r="R295" i="84"/>
  <c r="R294" i="84"/>
  <c r="R293" i="84"/>
  <c r="R292" i="84"/>
  <c r="R291" i="84"/>
  <c r="R290" i="84"/>
  <c r="R289" i="84"/>
  <c r="R288" i="84"/>
  <c r="R287" i="84"/>
  <c r="R286" i="84"/>
  <c r="R285" i="84"/>
  <c r="Q284" i="84"/>
  <c r="R284" i="84" s="1"/>
  <c r="R283" i="84"/>
  <c r="R282" i="84"/>
  <c r="R281" i="84"/>
  <c r="R280" i="84"/>
  <c r="R279" i="84"/>
  <c r="R278" i="84"/>
  <c r="R277" i="84"/>
  <c r="R276" i="84"/>
  <c r="R275" i="84"/>
  <c r="R274" i="84"/>
  <c r="R273" i="84"/>
  <c r="R272" i="84"/>
  <c r="R271" i="84"/>
  <c r="R270" i="84"/>
  <c r="R269" i="84"/>
  <c r="R268" i="84"/>
  <c r="Q267" i="84"/>
  <c r="R267" i="84" s="1"/>
  <c r="R266" i="84"/>
  <c r="R265" i="84"/>
  <c r="R264" i="84"/>
  <c r="R263" i="84"/>
  <c r="R262" i="84"/>
  <c r="R261" i="84"/>
  <c r="Q260" i="84"/>
  <c r="R260" i="84" s="1"/>
  <c r="R259" i="84"/>
  <c r="R258" i="84"/>
  <c r="R257" i="84"/>
  <c r="R256" i="84"/>
  <c r="Q255" i="84"/>
  <c r="R255" i="84" s="1"/>
  <c r="R254" i="84"/>
  <c r="R253" i="84"/>
  <c r="R252" i="84"/>
  <c r="R251" i="84"/>
  <c r="R250" i="84"/>
  <c r="R249" i="84"/>
  <c r="R248" i="84"/>
  <c r="R247" i="84"/>
  <c r="R246" i="84"/>
  <c r="R245" i="84"/>
  <c r="R244" i="84"/>
  <c r="R243" i="84"/>
  <c r="R242" i="84"/>
  <c r="R241" i="84"/>
  <c r="R240" i="84"/>
  <c r="R239" i="84"/>
  <c r="R238" i="84"/>
  <c r="R237" i="84"/>
  <c r="R236" i="84"/>
  <c r="R235" i="84"/>
  <c r="R234" i="84"/>
  <c r="R233" i="84"/>
  <c r="R232" i="84"/>
  <c r="R231" i="84"/>
  <c r="R230" i="84"/>
  <c r="R229" i="84"/>
  <c r="R228" i="84"/>
  <c r="R227" i="84"/>
  <c r="Q226" i="84"/>
  <c r="R226" i="84" s="1"/>
  <c r="R225" i="84"/>
  <c r="R224" i="84"/>
  <c r="R223" i="84"/>
  <c r="R222" i="84"/>
  <c r="R221" i="84"/>
  <c r="R220" i="84"/>
  <c r="R219" i="84"/>
  <c r="Q218" i="84"/>
  <c r="R218" i="84" s="1"/>
  <c r="R217" i="84"/>
  <c r="R216" i="84"/>
  <c r="R215" i="84"/>
  <c r="R214" i="84"/>
  <c r="R213" i="84"/>
  <c r="R212" i="84"/>
  <c r="R211" i="84"/>
  <c r="R210" i="84"/>
  <c r="R209" i="84"/>
  <c r="R208" i="84"/>
  <c r="R207" i="84"/>
  <c r="R206" i="84"/>
  <c r="R205" i="84"/>
  <c r="R204" i="84"/>
  <c r="R203" i="84"/>
  <c r="R202" i="84"/>
  <c r="R201" i="84"/>
  <c r="R200" i="84"/>
  <c r="Q199" i="84"/>
  <c r="R199" i="84" s="1"/>
  <c r="Q198" i="84"/>
  <c r="R198" i="84" s="1"/>
  <c r="R197" i="84"/>
  <c r="R196" i="84"/>
  <c r="R195" i="84"/>
  <c r="R194" i="84"/>
  <c r="R193" i="84"/>
  <c r="R192" i="84"/>
  <c r="R191" i="84"/>
  <c r="R190" i="84"/>
  <c r="R189" i="84"/>
  <c r="R188" i="84"/>
  <c r="R187" i="84"/>
  <c r="R186" i="84"/>
  <c r="R185" i="84"/>
  <c r="R184" i="84"/>
  <c r="R183" i="84"/>
  <c r="R182" i="84"/>
  <c r="R181" i="84"/>
  <c r="R179" i="84"/>
  <c r="R178" i="84"/>
  <c r="R177" i="84"/>
  <c r="R176" i="84"/>
  <c r="R175" i="84"/>
  <c r="R174" i="84"/>
  <c r="R173" i="84"/>
  <c r="R172" i="84"/>
  <c r="R171" i="84"/>
  <c r="R170" i="84"/>
  <c r="R169" i="84"/>
  <c r="R168" i="84"/>
  <c r="R167" i="84"/>
  <c r="R166" i="84"/>
  <c r="R165" i="84"/>
  <c r="R164" i="84"/>
  <c r="R163" i="84"/>
  <c r="R162" i="84"/>
  <c r="R161" i="84"/>
  <c r="Q160" i="84"/>
  <c r="R160" i="84" s="1"/>
  <c r="Q159" i="84"/>
  <c r="R159" i="84" s="1"/>
  <c r="R158" i="84"/>
  <c r="R157" i="84"/>
  <c r="R156" i="84"/>
  <c r="R155" i="84"/>
  <c r="R154" i="84"/>
  <c r="R153" i="84"/>
  <c r="R152" i="84"/>
  <c r="R151" i="84"/>
  <c r="R150" i="84"/>
  <c r="R149" i="84"/>
  <c r="Q148" i="84"/>
  <c r="R148" i="84" s="1"/>
  <c r="R147" i="84"/>
  <c r="R146" i="84"/>
  <c r="R145" i="84"/>
  <c r="R144" i="84"/>
  <c r="R143" i="84"/>
  <c r="R142" i="84"/>
  <c r="R141" i="84"/>
  <c r="R140" i="84"/>
  <c r="Q139" i="84"/>
  <c r="R139" i="84" s="1"/>
  <c r="R138" i="84"/>
  <c r="R137" i="84"/>
  <c r="R136" i="84"/>
  <c r="R135" i="84"/>
  <c r="Q134" i="84"/>
  <c r="R134" i="84" s="1"/>
  <c r="R133" i="84"/>
  <c r="R132" i="84"/>
  <c r="R131" i="84"/>
  <c r="R130" i="84"/>
  <c r="R129" i="84"/>
  <c r="R128" i="84"/>
  <c r="R127" i="84"/>
  <c r="Q126" i="84"/>
  <c r="R126" i="84" s="1"/>
  <c r="Q125" i="84"/>
  <c r="R125" i="84" s="1"/>
  <c r="R124" i="84"/>
  <c r="R123" i="84"/>
  <c r="V122" i="84"/>
  <c r="V568" i="84" s="1"/>
  <c r="Q122" i="84"/>
  <c r="R122" i="84" s="1"/>
  <c r="R121" i="84"/>
  <c r="R120" i="84"/>
  <c r="R119" i="84"/>
  <c r="R118" i="84"/>
  <c r="R117" i="84"/>
  <c r="R116" i="84"/>
  <c r="R115" i="84"/>
  <c r="R114" i="84"/>
  <c r="R113" i="84"/>
  <c r="Q112" i="84"/>
  <c r="R112" i="84" s="1"/>
  <c r="R111" i="84"/>
  <c r="R110" i="84"/>
  <c r="R109" i="84"/>
  <c r="R108" i="84"/>
  <c r="Q107" i="84"/>
  <c r="R107" i="84" s="1"/>
  <c r="R106" i="84"/>
  <c r="R105" i="84"/>
  <c r="R104" i="84"/>
  <c r="R103" i="84"/>
  <c r="R102" i="84"/>
  <c r="R101" i="84"/>
  <c r="R100" i="84"/>
  <c r="R99" i="84"/>
  <c r="R98" i="84"/>
  <c r="R97" i="84"/>
  <c r="R96" i="84"/>
  <c r="R95" i="84"/>
  <c r="R94" i="84"/>
  <c r="R93" i="84"/>
  <c r="R92" i="84"/>
  <c r="R91" i="84"/>
  <c r="R90" i="84"/>
  <c r="R89" i="84"/>
  <c r="R88" i="84"/>
  <c r="R87" i="84"/>
  <c r="R86" i="84"/>
  <c r="R85" i="84"/>
  <c r="R84" i="84"/>
  <c r="R83" i="84"/>
  <c r="R82" i="84"/>
  <c r="R81" i="84"/>
  <c r="R80" i="84"/>
  <c r="R79" i="84"/>
  <c r="R78" i="84"/>
  <c r="R77" i="84"/>
  <c r="R76" i="84"/>
  <c r="R75" i="84"/>
  <c r="R74" i="84"/>
  <c r="R73" i="84"/>
  <c r="R72" i="84"/>
  <c r="R71" i="84"/>
  <c r="R70" i="84"/>
  <c r="R69" i="84"/>
  <c r="R68" i="84"/>
  <c r="R67" i="84"/>
  <c r="R66" i="84"/>
  <c r="Q65" i="84"/>
  <c r="R65" i="84" s="1"/>
  <c r="R64" i="84"/>
  <c r="R63" i="84"/>
  <c r="R62" i="84"/>
  <c r="R61" i="84"/>
  <c r="R60" i="84"/>
  <c r="R59" i="84"/>
  <c r="Q58" i="84"/>
  <c r="R58" i="84" s="1"/>
  <c r="R57" i="84"/>
  <c r="R56" i="84"/>
  <c r="R55" i="84"/>
  <c r="R54" i="84"/>
  <c r="R53" i="84"/>
  <c r="R52" i="84"/>
  <c r="R51" i="84"/>
  <c r="R50" i="84"/>
  <c r="R49" i="84"/>
  <c r="R48" i="84"/>
  <c r="R47" i="84"/>
  <c r="R46" i="84"/>
  <c r="R45" i="84"/>
  <c r="R44" i="84"/>
  <c r="R43" i="84"/>
  <c r="R42" i="84"/>
  <c r="R41" i="84"/>
  <c r="R40" i="84"/>
  <c r="R39" i="84"/>
  <c r="R38" i="84"/>
  <c r="R37" i="84"/>
  <c r="R36" i="84"/>
  <c r="R35" i="84"/>
  <c r="R34" i="84"/>
  <c r="Q34" i="84"/>
  <c r="R33" i="84"/>
  <c r="R32" i="84"/>
  <c r="R31" i="84"/>
  <c r="R30" i="84"/>
  <c r="R29" i="84"/>
  <c r="R28" i="84"/>
  <c r="R27" i="84"/>
  <c r="R26" i="84"/>
  <c r="R25" i="84"/>
  <c r="R24" i="84"/>
  <c r="R23" i="84"/>
  <c r="R22" i="84"/>
  <c r="R21" i="84"/>
  <c r="R20" i="84"/>
  <c r="R19" i="84"/>
  <c r="Q19" i="84"/>
  <c r="R18" i="84"/>
  <c r="R17" i="84"/>
  <c r="R16" i="84"/>
  <c r="R15" i="84"/>
  <c r="R14" i="84"/>
  <c r="R13" i="84"/>
  <c r="R12" i="84"/>
  <c r="R11" i="84"/>
  <c r="R10" i="84"/>
  <c r="R9" i="84"/>
  <c r="R8" i="84"/>
  <c r="R7" i="84"/>
  <c r="R6" i="84"/>
  <c r="Q5" i="84"/>
  <c r="R4" i="84"/>
  <c r="R3" i="84"/>
  <c r="A3" i="89"/>
  <c r="A1" i="89"/>
  <c r="C286" i="89"/>
  <c r="C502" i="89"/>
  <c r="C497" i="89"/>
  <c r="C477" i="89"/>
  <c r="C469" i="89"/>
  <c r="C464" i="89"/>
  <c r="C462" i="89"/>
  <c r="C460" i="89"/>
  <c r="C458" i="89"/>
  <c r="C457" i="89"/>
  <c r="C456" i="89"/>
  <c r="C449" i="89"/>
  <c r="C432" i="89"/>
  <c r="C431" i="89"/>
  <c r="C429" i="89"/>
  <c r="C428" i="89"/>
  <c r="C424" i="89"/>
  <c r="C419" i="89"/>
  <c r="C418" i="89"/>
  <c r="C407" i="89"/>
  <c r="C405" i="89"/>
  <c r="C404" i="89"/>
  <c r="C391" i="89"/>
  <c r="C384" i="89"/>
  <c r="Q568" i="84" l="1"/>
  <c r="R5" i="84"/>
  <c r="R568" i="84" s="1"/>
  <c r="C352" i="89"/>
  <c r="C348" i="89" s="1"/>
  <c r="C347" i="89"/>
  <c r="C345" i="89"/>
  <c r="C343" i="89"/>
  <c r="C341" i="89"/>
  <c r="C340" i="89"/>
  <c r="C339" i="89"/>
  <c r="C331" i="89"/>
  <c r="C326" i="89" s="1"/>
  <c r="C314" i="89"/>
  <c r="C313" i="89"/>
  <c r="C312" i="89"/>
  <c r="C310" i="89"/>
  <c r="C305" i="89"/>
  <c r="C303" i="89" s="1"/>
  <c r="C300" i="89"/>
  <c r="C299" i="89"/>
  <c r="C288" i="89"/>
  <c r="C285" i="89"/>
  <c r="C188" i="89"/>
  <c r="C186" i="89" s="1"/>
  <c r="C172" i="89"/>
  <c r="C170" i="89" s="1"/>
  <c r="C169" i="89" s="1"/>
  <c r="C146" i="89"/>
  <c r="C145" i="89" s="1"/>
  <c r="C139" i="89"/>
  <c r="C499" i="89"/>
  <c r="C496" i="89"/>
  <c r="C493" i="89"/>
  <c r="C488" i="89"/>
  <c r="C485" i="89"/>
  <c r="C479" i="89"/>
  <c r="C476" i="89"/>
  <c r="C473" i="89"/>
  <c r="C465" i="89"/>
  <c r="C444" i="89"/>
  <c r="C441" i="89"/>
  <c r="C436" i="89"/>
  <c r="C435" i="89" s="1"/>
  <c r="C422" i="89"/>
  <c r="C416" i="89"/>
  <c r="C411" i="89"/>
  <c r="C387" i="89"/>
  <c r="C383" i="89"/>
  <c r="C380" i="89"/>
  <c r="C374" i="89"/>
  <c r="C370" i="89"/>
  <c r="C362" i="89"/>
  <c r="C359" i="89"/>
  <c r="C355" i="89" s="1"/>
  <c r="C356" i="89"/>
  <c r="C323" i="89"/>
  <c r="C318" i="89"/>
  <c r="C292" i="89"/>
  <c r="C269" i="89"/>
  <c r="C268" i="89" s="1"/>
  <c r="C262" i="89"/>
  <c r="C261" i="89" s="1"/>
  <c r="C255" i="89"/>
  <c r="C249" i="89"/>
  <c r="C248" i="89"/>
  <c r="C243" i="89"/>
  <c r="C236" i="89"/>
  <c r="C230" i="89"/>
  <c r="C224" i="89"/>
  <c r="C215" i="89"/>
  <c r="C208" i="89"/>
  <c r="C205" i="89"/>
  <c r="C200" i="89"/>
  <c r="C195" i="89" s="1"/>
  <c r="C196" i="89"/>
  <c r="C177" i="89"/>
  <c r="C161" i="89"/>
  <c r="C156" i="89"/>
  <c r="C153" i="89"/>
  <c r="C150" i="89"/>
  <c r="C148" i="89" s="1"/>
  <c r="C132" i="89"/>
  <c r="C120" i="89"/>
  <c r="C115" i="89"/>
  <c r="C108" i="89"/>
  <c r="C107" i="89" s="1"/>
  <c r="C104" i="89" s="1"/>
  <c r="C98" i="89"/>
  <c r="C88" i="89"/>
  <c r="C83" i="89"/>
  <c r="C74" i="89"/>
  <c r="C67" i="89"/>
  <c r="C66" i="89" s="1"/>
  <c r="C64" i="89" s="1"/>
  <c r="C60" i="89"/>
  <c r="C55" i="89"/>
  <c r="C48" i="89"/>
  <c r="C47" i="89"/>
  <c r="C42" i="89"/>
  <c r="C34" i="89"/>
  <c r="C26" i="89"/>
  <c r="C22" i="89"/>
  <c r="C21" i="89" s="1"/>
  <c r="C18" i="89"/>
  <c r="C15" i="89"/>
  <c r="C13" i="89"/>
  <c r="C12" i="89" s="1"/>
  <c r="B1" i="89"/>
  <c r="C152" i="89" l="1"/>
  <c r="C317" i="89"/>
  <c r="C368" i="89"/>
  <c r="C11" i="89"/>
  <c r="C9" i="89" s="1"/>
  <c r="C242" i="89"/>
  <c r="C81" i="89"/>
  <c r="C229" i="89"/>
  <c r="C160" i="89"/>
  <c r="C297" i="89"/>
  <c r="C337" i="89"/>
  <c r="C336" i="89" s="1"/>
  <c r="C454" i="89"/>
  <c r="C284" i="89"/>
  <c r="C402" i="89"/>
  <c r="C426" i="89"/>
  <c r="C434" i="89"/>
  <c r="C131" i="89"/>
  <c r="C492" i="89"/>
  <c r="C307" i="89"/>
  <c r="C316" i="89"/>
  <c r="C484" i="89"/>
  <c r="C472" i="89"/>
  <c r="C144" i="89"/>
  <c r="C260" i="89"/>
  <c r="C192" i="89" l="1"/>
  <c r="C7" i="89"/>
  <c r="C126" i="89" s="1"/>
  <c r="C453" i="89"/>
  <c r="C452" i="89" s="1"/>
  <c r="C335" i="89"/>
  <c r="C283" i="89"/>
  <c r="C282" i="89" s="1"/>
  <c r="C130" i="89"/>
  <c r="C401" i="89"/>
  <c r="C400" i="89" s="1"/>
  <c r="A3" i="90"/>
  <c r="A1" i="90"/>
  <c r="C128" i="89" l="1"/>
  <c r="C274" i="89" s="1"/>
  <c r="C398" i="89"/>
  <c r="C506" i="89" s="1"/>
  <c r="C280" i="89"/>
  <c r="C395" i="89" s="1"/>
  <c r="C278" i="89" l="1"/>
  <c r="B1" i="20" l="1"/>
  <c r="A1" i="85" l="1"/>
  <c r="A1" i="27"/>
  <c r="A1" i="54"/>
  <c r="A1" i="32"/>
  <c r="A1" i="42"/>
  <c r="D74" i="85" l="1"/>
  <c r="F74" i="85" s="1"/>
  <c r="D66" i="85"/>
  <c r="F66" i="85" s="1"/>
  <c r="F58" i="85"/>
  <c r="D44" i="85"/>
  <c r="F44" i="85" s="1"/>
  <c r="F9" i="42" l="1"/>
  <c r="E9" i="42"/>
  <c r="C9" i="42"/>
  <c r="B9" i="42"/>
  <c r="D9" i="42" l="1"/>
  <c r="G9" i="42" s="1"/>
  <c r="A3" i="54" l="1"/>
  <c r="E18" i="54"/>
  <c r="D18" i="54"/>
  <c r="C18" i="54"/>
  <c r="C31" i="54"/>
  <c r="F31" i="54" s="1"/>
  <c r="E44" i="54"/>
  <c r="F46" i="54" s="1"/>
  <c r="D44" i="54"/>
  <c r="F45" i="54" s="1"/>
  <c r="C44" i="54"/>
  <c r="F44" i="54" s="1"/>
  <c r="E41" i="54"/>
  <c r="F43" i="54" s="1"/>
  <c r="D41" i="54"/>
  <c r="F42" i="54" s="1"/>
  <c r="C41" i="54"/>
  <c r="F41" i="54" s="1"/>
  <c r="E31" i="54"/>
  <c r="F33" i="54" s="1"/>
  <c r="D31" i="54"/>
  <c r="F32" i="54" s="1"/>
  <c r="E9" i="54"/>
  <c r="E8" i="20"/>
  <c r="E14" i="54"/>
  <c r="D14" i="54"/>
  <c r="C14" i="54"/>
  <c r="C11" i="20"/>
  <c r="F11" i="20" s="1"/>
  <c r="D9" i="54"/>
  <c r="D8" i="20"/>
  <c r="D14" i="20" s="1"/>
  <c r="D18" i="20" s="1"/>
  <c r="D20" i="20" s="1"/>
  <c r="C9" i="54"/>
  <c r="C8" i="20"/>
  <c r="E77" i="54"/>
  <c r="E75" i="54"/>
  <c r="E81" i="54"/>
  <c r="E83" i="54"/>
  <c r="C78" i="54"/>
  <c r="C79" i="54"/>
  <c r="C75" i="54"/>
  <c r="C81" i="54"/>
  <c r="D77" i="54"/>
  <c r="D83" i="54"/>
  <c r="D81" i="54"/>
  <c r="D75" i="54"/>
  <c r="E65" i="54"/>
  <c r="E63" i="54"/>
  <c r="E61" i="54"/>
  <c r="E60" i="54"/>
  <c r="E57" i="54"/>
  <c r="D65" i="54"/>
  <c r="D63" i="54"/>
  <c r="D61" i="54"/>
  <c r="D60" i="54"/>
  <c r="D57" i="54"/>
  <c r="C60" i="54"/>
  <c r="C61" i="54"/>
  <c r="C57" i="54"/>
  <c r="C63" i="54"/>
  <c r="A3" i="27"/>
  <c r="A3" i="20"/>
  <c r="A3" i="32"/>
  <c r="A3" i="42"/>
  <c r="D38" i="42"/>
  <c r="G38" i="42" s="1"/>
  <c r="D37" i="42"/>
  <c r="G37" i="42" s="1"/>
  <c r="D36" i="42"/>
  <c r="G36" i="42" s="1"/>
  <c r="F19" i="20"/>
  <c r="D12" i="42"/>
  <c r="G12" i="42" s="1"/>
  <c r="D11" i="42"/>
  <c r="G11" i="42" s="1"/>
  <c r="D21" i="42"/>
  <c r="G21" i="42" s="1"/>
  <c r="D20" i="42"/>
  <c r="D19" i="42"/>
  <c r="G19" i="42" s="1"/>
  <c r="D18" i="42"/>
  <c r="G18" i="42" s="1"/>
  <c r="D17" i="42"/>
  <c r="G17" i="42" s="1"/>
  <c r="D16" i="42"/>
  <c r="G16" i="42" s="1"/>
  <c r="D15" i="42"/>
  <c r="G15" i="42" s="1"/>
  <c r="D14" i="42"/>
  <c r="G14" i="42" s="1"/>
  <c r="D25" i="42"/>
  <c r="G25" i="42" s="1"/>
  <c r="D24" i="42"/>
  <c r="G24" i="42" s="1"/>
  <c r="D23" i="42"/>
  <c r="G23" i="42" s="1"/>
  <c r="D28" i="42"/>
  <c r="G28" i="42" s="1"/>
  <c r="D27" i="42"/>
  <c r="D35" i="42"/>
  <c r="D34" i="42" s="1"/>
  <c r="D32" i="42"/>
  <c r="G32" i="42" s="1"/>
  <c r="D31" i="42"/>
  <c r="D30" i="42"/>
  <c r="G30" i="42" s="1"/>
  <c r="D33" i="42"/>
  <c r="G33" i="42" s="1"/>
  <c r="F34" i="42"/>
  <c r="E34" i="42"/>
  <c r="C34" i="42"/>
  <c r="B34" i="42"/>
  <c r="F29" i="42"/>
  <c r="E29" i="42"/>
  <c r="C29" i="42"/>
  <c r="B29" i="42"/>
  <c r="F26" i="42"/>
  <c r="E26" i="42"/>
  <c r="C26" i="42"/>
  <c r="B26" i="42"/>
  <c r="F22" i="42"/>
  <c r="E22" i="42"/>
  <c r="C22" i="42"/>
  <c r="B22" i="42"/>
  <c r="F13" i="42"/>
  <c r="E13" i="42"/>
  <c r="C13" i="42"/>
  <c r="B13" i="42"/>
  <c r="B39" i="42" s="1"/>
  <c r="H39" i="42" s="1"/>
  <c r="F39" i="42"/>
  <c r="H43" i="42" s="1"/>
  <c r="E26" i="20"/>
  <c r="D26" i="20"/>
  <c r="C26" i="20"/>
  <c r="G31" i="42"/>
  <c r="G35" i="42"/>
  <c r="G34" i="42" s="1"/>
  <c r="D59" i="54"/>
  <c r="D67" i="54" s="1"/>
  <c r="D69" i="54" s="1"/>
  <c r="G20" i="42"/>
  <c r="E22" i="54" l="1"/>
  <c r="E24" i="54" s="1"/>
  <c r="E26" i="54" s="1"/>
  <c r="E35" i="54" s="1"/>
  <c r="D22" i="54"/>
  <c r="D24" i="54" s="1"/>
  <c r="D26" i="54" s="1"/>
  <c r="D35" i="54" s="1"/>
  <c r="D26" i="42"/>
  <c r="E85" i="54"/>
  <c r="E87" i="54" s="1"/>
  <c r="D22" i="42"/>
  <c r="G27" i="42"/>
  <c r="G26" i="42" s="1"/>
  <c r="E14" i="20"/>
  <c r="E18" i="20" s="1"/>
  <c r="E20" i="20" s="1"/>
  <c r="D13" i="42"/>
  <c r="D48" i="54"/>
  <c r="D29" i="42"/>
  <c r="C48" i="54"/>
  <c r="C59" i="54"/>
  <c r="C67" i="54" s="1"/>
  <c r="C69" i="54" s="1"/>
  <c r="E59" i="54"/>
  <c r="E67" i="54" s="1"/>
  <c r="E69" i="54" s="1"/>
  <c r="G13" i="42"/>
  <c r="D85" i="54"/>
  <c r="D87" i="54" s="1"/>
  <c r="F8" i="20"/>
  <c r="C22" i="54"/>
  <c r="C24" i="54" s="1"/>
  <c r="C26" i="54" s="1"/>
  <c r="C35" i="54" s="1"/>
  <c r="E48" i="54"/>
  <c r="C77" i="54"/>
  <c r="C85" i="54" s="1"/>
  <c r="C87" i="54" s="1"/>
  <c r="G29" i="42"/>
  <c r="C14" i="20"/>
  <c r="C18" i="20" s="1"/>
  <c r="C20" i="20" s="1"/>
  <c r="C39" i="42"/>
  <c r="H40" i="42" s="1"/>
  <c r="F15" i="54"/>
  <c r="F11" i="54"/>
  <c r="E39" i="42"/>
  <c r="H42" i="42" s="1"/>
  <c r="F9" i="54"/>
  <c r="F14" i="54"/>
  <c r="F16" i="54"/>
  <c r="G22" i="42"/>
  <c r="D39" i="42" l="1"/>
  <c r="H41" i="42" s="1"/>
  <c r="G39" i="42"/>
  <c r="H44" i="42" s="1"/>
</calcChain>
</file>

<file path=xl/sharedStrings.xml><?xml version="1.0" encoding="utf-8"?>
<sst xmlns="http://schemas.openxmlformats.org/spreadsheetml/2006/main" count="4245" uniqueCount="1098">
  <si>
    <t>Relación de Cuentas Bancarias Productivas Específicas</t>
  </si>
  <si>
    <t>Otros Activos Circulantes</t>
  </si>
  <si>
    <t>Provisiones a Corto Plazo</t>
  </si>
  <si>
    <t>Provisiones a Largo Plazo</t>
  </si>
  <si>
    <t>Activos Diferidos</t>
  </si>
  <si>
    <t>"Bajo protesta de decir verdad declaramos que los Estados Financieros y sus Notas, son razonablemente correctos y son responsabilidad del emisor"</t>
  </si>
  <si>
    <t>(PESOS)</t>
  </si>
  <si>
    <t>Concepto (c)</t>
  </si>
  <si>
    <t>Impuestos</t>
  </si>
  <si>
    <t>Servicios Personales</t>
  </si>
  <si>
    <t>Materiales y Suministros</t>
  </si>
  <si>
    <t>Pensiones y Jubilaciones</t>
  </si>
  <si>
    <t>Participaciones</t>
  </si>
  <si>
    <t>Provisiones</t>
  </si>
  <si>
    <t>Bajo protesta de decir verdad declaramos que los Estados Financieros y sus Notas, son razonablemente correctos y son responsabilidad del emisor</t>
  </si>
  <si>
    <t xml:space="preserve"> </t>
  </si>
  <si>
    <t>Concepto</t>
  </si>
  <si>
    <t>Títulos y Valores</t>
  </si>
  <si>
    <t>Otros Pasivos</t>
  </si>
  <si>
    <t>Saldo</t>
  </si>
  <si>
    <t>(1)</t>
  </si>
  <si>
    <t>(2)</t>
  </si>
  <si>
    <t>(4)</t>
  </si>
  <si>
    <t>(5)</t>
  </si>
  <si>
    <t>Contribuciones de Mejoras</t>
  </si>
  <si>
    <t>Ampliaciones/ (Reducciones)</t>
  </si>
  <si>
    <t>Devengado</t>
  </si>
  <si>
    <t>Egresos Aprobado   Anual</t>
  </si>
  <si>
    <t>Egresos Modificado   Anual</t>
  </si>
  <si>
    <t>Subejercicio</t>
  </si>
  <si>
    <t>(3=1+2)</t>
  </si>
  <si>
    <t>( 6 = 3 - 4 )</t>
  </si>
  <si>
    <t>Acciones y Participaciones de Capital</t>
  </si>
  <si>
    <t>Concesión de Préstamos</t>
  </si>
  <si>
    <t>Otras Inversiones Financieras</t>
  </si>
  <si>
    <t>Total del Gasto</t>
  </si>
  <si>
    <t>Aprobado (d)</t>
  </si>
  <si>
    <t xml:space="preserve">Pagado </t>
  </si>
  <si>
    <t>Pagado</t>
  </si>
  <si>
    <t>A</t>
  </si>
  <si>
    <t>TOTAL</t>
  </si>
  <si>
    <t>Gasto Por Categoría Programática</t>
  </si>
  <si>
    <t xml:space="preserve">                 (PESOS)</t>
  </si>
  <si>
    <t>Egresos Devengado     Anual</t>
  </si>
  <si>
    <t>Egresos Pagado     Anual</t>
  </si>
  <si>
    <t>Programas</t>
  </si>
  <si>
    <t>Sujetos a Reglas de Operación</t>
  </si>
  <si>
    <t>Otros Subsidios</t>
  </si>
  <si>
    <t xml:space="preserve">   Desempeño de las Funciones:</t>
  </si>
  <si>
    <t>Prestación de Servicios Públicos</t>
  </si>
  <si>
    <t>Provisión de Bienes Públics</t>
  </si>
  <si>
    <t>Planeación, Seguimiento y Evaluación de Políticas Públicas</t>
  </si>
  <si>
    <t>Promoción y Fomento</t>
  </si>
  <si>
    <t>Regulación y Supervisión</t>
  </si>
  <si>
    <t>Funciones de las Fuerzas Armadas (Unicamente el Gobierno Federal)</t>
  </si>
  <si>
    <t>Específicos</t>
  </si>
  <si>
    <t>Proyectos de Inversión</t>
  </si>
  <si>
    <t xml:space="preserve">   Administrativos y de Apoyos</t>
  </si>
  <si>
    <t>Apoyo al Proceso Presupuestario y para Mejorar la Eficiencia Institucional</t>
  </si>
  <si>
    <t>Apoyo a la Función Pública y al Mejoramiento de la Gestión</t>
  </si>
  <si>
    <t>Operaciones Ajenas</t>
  </si>
  <si>
    <t xml:space="preserve">   Compromisos</t>
  </si>
  <si>
    <t>Obligaciones de Cumplimiento de Resolición Jurisdiccional</t>
  </si>
  <si>
    <t>Desastres Naturales</t>
  </si>
  <si>
    <t xml:space="preserve">   Obligaciones</t>
  </si>
  <si>
    <t>Aportaciones a la Seguridad Social</t>
  </si>
  <si>
    <t>Aportaciones a Fondos de Estabilización</t>
  </si>
  <si>
    <t>Aportaciones a Fondos de Inversión y Reestructura de Pensiones</t>
  </si>
  <si>
    <t xml:space="preserve">   Programas de gasto Federalizado ( Gobierno Federal)</t>
  </si>
  <si>
    <t>Gasto Federalizado</t>
  </si>
  <si>
    <t xml:space="preserve">   Participaciones a Entidades Federativas y Municipios</t>
  </si>
  <si>
    <t xml:space="preserve">   Costo Financiero, Deuda o Apoyo a Deudores y Ahorradores de la Banca</t>
  </si>
  <si>
    <t xml:space="preserve">   Adeudos de Ejercicios Fiscales Anteriores</t>
  </si>
  <si>
    <t>Gastos por proyectos de Inversión</t>
  </si>
  <si>
    <t>GASTO DE INVERSION EJERCIDO:</t>
  </si>
  <si>
    <t xml:space="preserve">NOMBRE DEL PROYECTO </t>
  </si>
  <si>
    <t xml:space="preserve">MONTO EROGADO </t>
  </si>
  <si>
    <r>
      <t>ORIGEN DEL RECURSO</t>
    </r>
    <r>
      <rPr>
        <b/>
        <sz val="14"/>
        <rFont val="Arial Narrow"/>
        <family val="2"/>
      </rPr>
      <t>*</t>
    </r>
  </si>
  <si>
    <t>*</t>
  </si>
  <si>
    <t>Se deberán informar con todas las fuentes del recurso.</t>
  </si>
  <si>
    <t>Ya sean obras con Recurso Federal, Recurso Estatal e Ingresos Propios del ente Público.</t>
  </si>
  <si>
    <t>Indicadores de Postura Fiscal</t>
  </si>
  <si>
    <t>Estimado Original Anual</t>
  </si>
  <si>
    <t>Pagado 3</t>
  </si>
  <si>
    <t>I. Ingresos Presupuestarios (I= 1 + 2 )</t>
  </si>
  <si>
    <t>1. Ingresos Gobierno del Estado 1</t>
  </si>
  <si>
    <t>2. Ingresos Sector Paraestatal  1</t>
  </si>
  <si>
    <t>II. Egresos Presupuestarios ( II= 3+4 )</t>
  </si>
  <si>
    <t>3. Egresos del Gobierno de la Entidad Federativa 2</t>
  </si>
  <si>
    <t>4. Egresos  del Sector Paraestatal  2</t>
  </si>
  <si>
    <t>III. Balance Presupuestario (Superávit o Déficit)  (III= I-II)</t>
  </si>
  <si>
    <t>III. Balance Presupuestario (Superávit o Déficit)</t>
  </si>
  <si>
    <t>IV. Interéses, Comisiones y Gastos de la Deuda</t>
  </si>
  <si>
    <t>V. Balance Primario (superávit o Déficit)   (V= III-IV)</t>
  </si>
  <si>
    <t>A. Financiamiento</t>
  </si>
  <si>
    <t>B. Amortización de la Deuda</t>
  </si>
  <si>
    <t>C. Endeudamiento o Desendeudamiento   (C=A-B)</t>
  </si>
  <si>
    <t>RECOMENDACIONES CONAC</t>
  </si>
  <si>
    <t xml:space="preserve">1 Los Ingresos que se presentan son los ingresos presupuestario totales sin incluir los ingresos por financiamientos. Los Ingresos del Gobierno de la Entidad Federativa corresponden a los del Poder Ejecutivo, Legislativo Judicial y Autónomos. </t>
  </si>
  <si>
    <t>2 Los egresos que se presentan son los egresos presupuestarios totales sin incluir los egresos por amortización. Los egresos del Gobierno de la Entidad Federativa corresponden a los del Poder Ejecutivo, Legislativo, Judicial y Órganos Autónomos 3 Para Ingresos se reportan los ingresos recaudados; para egresos se reportan los egresos pagados</t>
  </si>
  <si>
    <t>3 Para Ingresos se reportan los ingresos recaudados; para egresos se reportan los egresos pagados.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</si>
  <si>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</si>
  <si>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</si>
  <si>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</si>
  <si>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</si>
  <si>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</si>
  <si>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</si>
  <si>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</si>
  <si>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7.5"/>
        <color theme="1"/>
        <rFont val="Arial Narrow"/>
        <family val="2"/>
      </rPr>
      <t>1</t>
    </r>
    <r>
      <rPr>
        <b/>
        <sz val="7.5"/>
        <color theme="1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</si>
  <si>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</si>
  <si>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</si>
  <si>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</si>
  <si>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</si>
  <si>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</si>
  <si>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</si>
  <si>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</si>
  <si>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</si>
  <si>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</si>
  <si>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</si>
  <si>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</si>
  <si>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</si>
  <si>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</si>
  <si>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</si>
  <si>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</si>
  <si>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</si>
  <si>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</si>
  <si>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</si>
  <si>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</si>
  <si>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</si>
  <si>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</si>
  <si>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</si>
  <si>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</si>
  <si>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</si>
  <si>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</si>
  <si>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</si>
  <si>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</si>
  <si>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</si>
  <si>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</si>
  <si>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                                   (pesos)</t>
  </si>
  <si>
    <t>Fondo, Programa o Convenio</t>
  </si>
  <si>
    <t>Datos de la Cuenta Bancaria</t>
  </si>
  <si>
    <t>Institución Bancaria</t>
  </si>
  <si>
    <t>Número de Cuenta</t>
  </si>
  <si>
    <t>NOTA: La información de este formato es ACUMULADA</t>
  </si>
  <si>
    <t>Relación de Bienes Muebles e Inmuebles que Componen su Patrimonio</t>
  </si>
  <si>
    <t xml:space="preserve">                              (pesos)</t>
  </si>
  <si>
    <t>Código</t>
  </si>
  <si>
    <t>Descripción del Bien</t>
  </si>
  <si>
    <t>Valor en Libros</t>
  </si>
  <si>
    <t>BIENES MUEBLES</t>
  </si>
  <si>
    <t>BIENES INMUEBLES</t>
  </si>
  <si>
    <t>TERRENOS</t>
  </si>
  <si>
    <t>EDIFICIOS</t>
  </si>
  <si>
    <t>Y DEMAS INMUEBLES</t>
  </si>
  <si>
    <t xml:space="preserve">   Subsidios: Sector Social y Privado o Estados y Municipios</t>
  </si>
  <si>
    <t>Pagado
Acumulado al periodo</t>
  </si>
  <si>
    <t>Ejercido
Acumulado al periodo</t>
  </si>
  <si>
    <t>Devengado
Acumulado al periodo</t>
  </si>
  <si>
    <t>Comprometido
Acumulado al Periodo</t>
  </si>
  <si>
    <t>Modificado Anual</t>
  </si>
  <si>
    <t>Ampliaciones / Reducciones</t>
  </si>
  <si>
    <t>Aprobado Anual</t>
  </si>
  <si>
    <t>Área y/o Ubicación Geográfica</t>
  </si>
  <si>
    <t>Fondo (Aportaciones Multiples, Convenios,etc..) (Alfanumerico) (FASS, FASP,etc)</t>
  </si>
  <si>
    <t>Fuente de Financiamiento (Federal, Estatal, Ingresos Propios)</t>
  </si>
  <si>
    <t>Tipo de Financiamiento (1. Gasto No Etiquetado, 2 Gasto Etiquetado)</t>
  </si>
  <si>
    <t>Año
Año de origen del recurso</t>
  </si>
  <si>
    <t>Tipo de Gasto
(1 Gto Corriente, 2 Gto de Capital)</t>
  </si>
  <si>
    <t>Clasificador por Objeto del Gasto
(Partida del Gasto)</t>
  </si>
  <si>
    <t>Servicios Personales por Categoría</t>
  </si>
  <si>
    <t>Tipo de Beneficiario</t>
  </si>
  <si>
    <t>Actividad o Proyecto</t>
  </si>
  <si>
    <t>Programa Presupuestario</t>
  </si>
  <si>
    <t>Subfunción</t>
  </si>
  <si>
    <t>Función</t>
  </si>
  <si>
    <t>Finalidad</t>
  </si>
  <si>
    <t>CENTRO GESTOR
Unidad Administrativa</t>
  </si>
  <si>
    <t>PRESUPUESTO DE EGRESOS</t>
  </si>
  <si>
    <t>FONDO</t>
  </si>
  <si>
    <t>POSICION PRESUPUESTARIA</t>
  </si>
  <si>
    <t>AREA FUNCIONAL</t>
  </si>
  <si>
    <t xml:space="preserve">CLASIFICACIÓN ADMINISTRATIVA </t>
  </si>
  <si>
    <t>Tipo de Recurso (1)</t>
  </si>
  <si>
    <t>Desglose de saldo en Bancos e Inversiones</t>
  </si>
  <si>
    <t>Desglose del saldo presentado en el formato ETCA-I-02, en el inciso A2), de la Cuenta:
BANCOS/TESORERÍA</t>
  </si>
  <si>
    <t>Desglose del saldo presentado en el formato ETCA-I-02, en el inciso A4), de la Cuenta:
INVERSIONES TEMPORALES (HASTA 3 MESES)</t>
  </si>
  <si>
    <t>Desglose del saldo presentado en el formato ETCA-I-02, en el inciso B1), de la Cuenta:
INVERSIONES FINANCIERAS DE CORTO PLAZO</t>
  </si>
  <si>
    <t>Desglose del saldo presentado en el formato ETCA-I-02, en el inciso A) del Activo No Circulante, de la Cuenta:
INVERSIONES FINANCIERAS A LARGO PLAZO</t>
  </si>
  <si>
    <t>Nota: En caso de que la cuenta bancaria tenga los dos tipos de recursos, presentar dos veces la misma cuenta separando los saldos por tipo de recurso.</t>
  </si>
  <si>
    <t>1) Tipo de Recurso: Federal o Estatal (incluye Ingresos Propios)</t>
  </si>
  <si>
    <t xml:space="preserve">                 </t>
  </si>
  <si>
    <t xml:space="preserve">                                                       </t>
  </si>
  <si>
    <t>DEPENDENCIA / ENTIDAD</t>
  </si>
  <si>
    <t>UNIDAD ADMINISTRATIVA</t>
  </si>
  <si>
    <t>CLAVE</t>
  </si>
  <si>
    <t>NOMBRE DEL INDICADOR</t>
  </si>
  <si>
    <t>UNI. MEDIDA</t>
  </si>
  <si>
    <t>TIPO META</t>
  </si>
  <si>
    <t>VAL. ACUM.</t>
  </si>
  <si>
    <t>DATOS</t>
  </si>
  <si>
    <t>PROGRAMADO ORIGINAL</t>
  </si>
  <si>
    <t>MODIFICADO</t>
  </si>
  <si>
    <t>REALIZADO</t>
  </si>
  <si>
    <t xml:space="preserve">% DE AVANCE </t>
  </si>
  <si>
    <t>PRIMERO</t>
  </si>
  <si>
    <t>SEGUNDO</t>
  </si>
  <si>
    <t>TERCERO</t>
  </si>
  <si>
    <t>CUARTO</t>
  </si>
  <si>
    <t>ANUAL</t>
  </si>
  <si>
    <t>TRIM</t>
  </si>
  <si>
    <t>MET</t>
  </si>
  <si>
    <t>NUM</t>
  </si>
  <si>
    <t>DEN</t>
  </si>
  <si>
    <t>EVALUACIÓN CUALITATIVA</t>
  </si>
  <si>
    <t>Este formato se genera desde el sistema   http://presupuesto.sonora.gob.mx</t>
  </si>
  <si>
    <t>ACTIVIDADES</t>
  </si>
  <si>
    <t>COMPONENTES</t>
  </si>
  <si>
    <t>PROPÓSITO</t>
  </si>
  <si>
    <t>FIN</t>
  </si>
  <si>
    <t>(Fuentes)</t>
  </si>
  <si>
    <t>Valor 2016</t>
  </si>
  <si>
    <t>Frecuencia</t>
  </si>
  <si>
    <t>Unidad de medida</t>
  </si>
  <si>
    <t xml:space="preserve">Sentido </t>
  </si>
  <si>
    <t>Fórmula</t>
  </si>
  <si>
    <t>Nombre</t>
  </si>
  <si>
    <t>(Objetivos)</t>
  </si>
  <si>
    <t>Supuestos</t>
  </si>
  <si>
    <t>Medios de verificación</t>
  </si>
  <si>
    <t>Meta Anual</t>
  </si>
  <si>
    <t>Línea base</t>
  </si>
  <si>
    <t>Indicadores</t>
  </si>
  <si>
    <t>Resumen narrativo</t>
  </si>
  <si>
    <t>Beneficiarios:</t>
  </si>
  <si>
    <t>Reto del PED:</t>
  </si>
  <si>
    <t>Eje del PED:</t>
  </si>
  <si>
    <t>Programa Presupuestario:</t>
  </si>
  <si>
    <t>Dependencia y/o Entidad:</t>
  </si>
  <si>
    <r>
      <t>X</t>
    </r>
    <r>
      <rPr>
        <vertAlign val="superscript"/>
        <sz val="9"/>
        <color theme="1"/>
        <rFont val="Arial"/>
        <family val="2"/>
      </rPr>
      <t>†</t>
    </r>
    <r>
      <rPr>
        <sz val="12"/>
        <color theme="1"/>
        <rFont val="Times New Roman"/>
        <family val="1"/>
      </rPr>
      <t xml:space="preserve"> </t>
    </r>
    <r>
      <rPr>
        <sz val="7"/>
        <color theme="1"/>
        <rFont val="Arial"/>
        <family val="2"/>
      </rPr>
      <t>Refiere a la desagregación que obtuvieron las unidades administrativas o instancias competentes en materia de Contabilidad Gubernamental y de Ingresos, de cada orden de gobierno, del Clasificador por Rubros de Ingresos, armonizado a 2 dígitos, de acuerdo a sus necesidades en tercer y cuarto dígito, Clase y Concepto respectivamente.</t>
    </r>
  </si>
  <si>
    <r>
      <t>X</t>
    </r>
    <r>
      <rPr>
        <vertAlign val="superscript"/>
        <sz val="10"/>
        <color theme="1"/>
        <rFont val="Symbol"/>
        <family val="1"/>
        <charset val="2"/>
      </rPr>
      <t>*</t>
    </r>
    <r>
      <rPr>
        <sz val="10"/>
        <color theme="1"/>
        <rFont val="Verdana"/>
        <family val="2"/>
      </rPr>
      <t xml:space="preserve"> </t>
    </r>
    <r>
      <rPr>
        <sz val="7"/>
        <color theme="1"/>
        <rFont val="Arial"/>
        <family val="2"/>
      </rPr>
      <t>Refiere a la desagregación que obtuvieron las unidades administrativas o instancias competentes en materia de Contabilidad Gubernamental y de Ingresos, de cada orden de gobierno, del Clasificador por Rubros de Ingresos, armonizado a 2 dígitos, de acuerdo a sus necesidades en tercer y cuarto dígito, Clase y Concepto respectivamente.</t>
    </r>
  </si>
  <si>
    <t>TOTAL APLICACIONES FINANCIERAS</t>
  </si>
  <si>
    <t>Disminución de Patrimonio</t>
  </si>
  <si>
    <t>3.2.3</t>
  </si>
  <si>
    <t>3.2.2.2.4.3</t>
  </si>
  <si>
    <t>Fondos y Bienes de Terceros en Garantía y/o Administración</t>
  </si>
  <si>
    <t>3.2.2.2.4.2</t>
  </si>
  <si>
    <t>Pasivos Diferidos</t>
  </si>
  <si>
    <t>3.2.2.2.4.1</t>
  </si>
  <si>
    <t xml:space="preserve">Disminución de Otros Pasivos de Largo Plazo </t>
  </si>
  <si>
    <t>3.2.2.2.4</t>
  </si>
  <si>
    <t xml:space="preserve">Porción a Corto Plazo de Préstamos de la Deuda Pública Externa </t>
  </si>
  <si>
    <t>3.2.2.2.3.2.2</t>
  </si>
  <si>
    <t xml:space="preserve">Porción a Corto Plazo de Préstamos de la Deuda Pública Interna </t>
  </si>
  <si>
    <t>3.2.2.2.3.2.1</t>
  </si>
  <si>
    <t>Conversión de Préstamos de Largo Plazo en Corto Plazo</t>
  </si>
  <si>
    <t>3.2.2.2.3.2</t>
  </si>
  <si>
    <t>Porción de Corto Plazo de Títulos y Valores de la Deuda Pública Externa</t>
  </si>
  <si>
    <t>3.2.2.2.3.1.2</t>
  </si>
  <si>
    <t>Porción de Corto Plazo de Títulos y Valores de la Deuda Pública Interna</t>
  </si>
  <si>
    <t>3.2.2.2.3.1.1</t>
  </si>
  <si>
    <t xml:space="preserve">Conversión de Títulos y Valores de Largo Plazo en Corto Plazo </t>
  </si>
  <si>
    <t>3.2.2.2.3.1</t>
  </si>
  <si>
    <t>Conversión de Deuda Pública de Largo Plazo en Porción Circulante</t>
  </si>
  <si>
    <t>3.2.2.2.3</t>
  </si>
  <si>
    <t>Otros Documentos por Pagar</t>
  </si>
  <si>
    <t>3.2.2.2.2.3</t>
  </si>
  <si>
    <t>Documentos con Contratistas por Obras Públicas por Pagar</t>
  </si>
  <si>
    <t>3.2.2.2.2.2</t>
  </si>
  <si>
    <t>Documentos Comerciales por Pagar</t>
  </si>
  <si>
    <t>3.2.2.2.2.1</t>
  </si>
  <si>
    <t>Disminución de Documentos por Pagar a  Largo Plazo</t>
  </si>
  <si>
    <t>3.2.2.2.2</t>
  </si>
  <si>
    <t>Contratistas por Obras Públicas por Pagar</t>
  </si>
  <si>
    <t>3.2.2.2.1.2</t>
  </si>
  <si>
    <t>Proveedores por Pagar</t>
  </si>
  <si>
    <t>3.2.2.2.1.1</t>
  </si>
  <si>
    <t>Disminución de Cuentas por Pagar a Largo Plazo</t>
  </si>
  <si>
    <t xml:space="preserve">3.2.2.2.1 </t>
  </si>
  <si>
    <t>Disminución de Pasivos No Corrientes</t>
  </si>
  <si>
    <t>3.2.2.2</t>
  </si>
  <si>
    <t>3.2.2.1.4.3</t>
  </si>
  <si>
    <t>3.2.2.1.4.2</t>
  </si>
  <si>
    <t>3.2.2.1.4.1</t>
  </si>
  <si>
    <t xml:space="preserve">Disminución de Otros Pasivos de Corto Plazo </t>
  </si>
  <si>
    <t>3.2.2.1.4</t>
  </si>
  <si>
    <t xml:space="preserve">Amortización de la Porción Circulante de la Deuda Pública Externa de L.P. en Préstamos </t>
  </si>
  <si>
    <t>3.2.2.1.3.2.2</t>
  </si>
  <si>
    <t xml:space="preserve">Amortización de la Porción Circulante de la Deuda Pública Interna de L.P en Préstamos </t>
  </si>
  <si>
    <t>3.2.2.1.3.2.1</t>
  </si>
  <si>
    <t xml:space="preserve">Amortización de la Porción Circulante de la Deuda Pública de L.P. en Préstamos </t>
  </si>
  <si>
    <t>3.2.2.1.3.2</t>
  </si>
  <si>
    <t>Amortización de la Porción de la Deuda Pública Externa de L.P. En Títulos y Valores</t>
  </si>
  <si>
    <t>3.2.2.1.3.1.2</t>
  </si>
  <si>
    <t>Amortización de la Porción Circulante de la Deuda Pública Interna de L.P. en Títulos y Valores</t>
  </si>
  <si>
    <t>3.2.2.1.3.1.1</t>
  </si>
  <si>
    <t>Amortización de la Porción Circulante de la Deuda Pública de L.P. en Títulos y Valores</t>
  </si>
  <si>
    <t>3.2.2.1.3.1</t>
  </si>
  <si>
    <t>Amortización de la Porción Circulante de la Deuda Pública de Largo Plazo</t>
  </si>
  <si>
    <t>3.2.2.1.3</t>
  </si>
  <si>
    <t>Títulos y Valores de la Deuda Pública Externa</t>
  </si>
  <si>
    <t>3.2.2.1.2.5</t>
  </si>
  <si>
    <t>Títulos y Valores de la Deuda Pública Interna</t>
  </si>
  <si>
    <t>3.2.2.1.2.4</t>
  </si>
  <si>
    <t>3.2.2.1.2.3</t>
  </si>
  <si>
    <t>3.2.2.1.2.2</t>
  </si>
  <si>
    <t>3.2.2.1.2.1</t>
  </si>
  <si>
    <t>Disminución de Documentos por Pagar</t>
  </si>
  <si>
    <t>3.2.2.1.2</t>
  </si>
  <si>
    <t>Otras Cuentas por Pagar</t>
  </si>
  <si>
    <t>3.2.2.1.1.9</t>
  </si>
  <si>
    <t>Devoluciones de la Ley de Ingresos por Pagar</t>
  </si>
  <si>
    <t>3.2.2.1.1.8</t>
  </si>
  <si>
    <t>Retenciones y Contribuciones por Pagar</t>
  </si>
  <si>
    <t>3.2.2.1.1.7</t>
  </si>
  <si>
    <t>Intereses y Comisiones y otros gastos de la Deuda Pública por Pagar</t>
  </si>
  <si>
    <t>3.2.2.1.1.6</t>
  </si>
  <si>
    <t>Transferencias Otorgadas por Pagar</t>
  </si>
  <si>
    <t>3.2.2.1.1.5</t>
  </si>
  <si>
    <t>Participaciones y Aportaciones por Pagar</t>
  </si>
  <si>
    <t>3.2.2.1.1.4</t>
  </si>
  <si>
    <t>3.2.2.1.1.3</t>
  </si>
  <si>
    <t>3.2.2.1.1.2</t>
  </si>
  <si>
    <t>Servicios Personales por Pagar</t>
  </si>
  <si>
    <t>3.2.2.1.1.1</t>
  </si>
  <si>
    <t>Disminución de Cuentas por Pagar</t>
  </si>
  <si>
    <t>3.2.2.1.1</t>
  </si>
  <si>
    <t>Disminución de Pasivos Corrientes</t>
  </si>
  <si>
    <t>3.2.2.1</t>
  </si>
  <si>
    <t>Disminución de Pasivos</t>
  </si>
  <si>
    <t>3.2.2</t>
  </si>
  <si>
    <t>Otros Activos</t>
  </si>
  <si>
    <t>3.2.1.2.2.5</t>
  </si>
  <si>
    <t>3.2.1.2.2.4</t>
  </si>
  <si>
    <t>Otros Derechos a Recibir Efectivo y Equivalentes</t>
  </si>
  <si>
    <t>3.2.1.2.2.3</t>
  </si>
  <si>
    <t>Deudores Diversos</t>
  </si>
  <si>
    <t>3.2.1.2.2.2</t>
  </si>
  <si>
    <t>Documentos por Cobrar</t>
  </si>
  <si>
    <t>3.2.1.2.2.1</t>
  </si>
  <si>
    <t>Incremento de Otros Activos Financieros No Corrientes</t>
  </si>
  <si>
    <t>3.2.1.2.2</t>
  </si>
  <si>
    <t>Externos</t>
  </si>
  <si>
    <t xml:space="preserve">3.2.1.2.1.4.2 </t>
  </si>
  <si>
    <t>Internos</t>
  </si>
  <si>
    <t xml:space="preserve">3.2.1.2.1.4.1 </t>
  </si>
  <si>
    <t>3.2.1.2.1.4</t>
  </si>
  <si>
    <t>Compra de Obligaciones negociables</t>
  </si>
  <si>
    <t>3.2.1.2.1.3</t>
  </si>
  <si>
    <t>Compra de Títulos y Valores Representativos de la Deuda</t>
  </si>
  <si>
    <t>3.2.1.2.1.2</t>
  </si>
  <si>
    <t>3.2.1.2.1.1.2</t>
  </si>
  <si>
    <t>3.2.1.2.1.1.1</t>
  </si>
  <si>
    <t>Compra de Acciones y Participaciones de Capital</t>
  </si>
  <si>
    <t>3.2.1.2.1.1</t>
  </si>
  <si>
    <t>Inversiones Financieras a Largo Plazo con Fines de Liquidez</t>
  </si>
  <si>
    <t>3.2.1.2.1</t>
  </si>
  <si>
    <t>Incremento de Activos Financieros No Corrientes</t>
  </si>
  <si>
    <t>3.2.1.2</t>
  </si>
  <si>
    <t>3.2.1.1.6.6</t>
  </si>
  <si>
    <t>Otros Derechos a Recibir Bienes y Servicios</t>
  </si>
  <si>
    <t>3.2.1.1.6.5</t>
  </si>
  <si>
    <t>Anticipo a Contratistas por Obras Públicas</t>
  </si>
  <si>
    <t>3.2.1.1.6.4</t>
  </si>
  <si>
    <t>Anticipo a Proveedores por Adquisición de Bienes Intangibles</t>
  </si>
  <si>
    <t>3.2.1.1.6.3</t>
  </si>
  <si>
    <t>Anticipo a Proveedores por Adquisición de Bienes Inmuebles y Muebles</t>
  </si>
  <si>
    <t>3.2.1.1.6.2</t>
  </si>
  <si>
    <t>Anticipo a Proveedores por Adquisición de Bienes y Prestación de Servicios</t>
  </si>
  <si>
    <t>3.2.1.1.6.1</t>
  </si>
  <si>
    <t>Incremento de Otros Activos Financieros Corrientes</t>
  </si>
  <si>
    <t>3.2.1.1.6</t>
  </si>
  <si>
    <t>Préstamos Otorgados de Corto Plazo</t>
  </si>
  <si>
    <t>3.2.1.1.5</t>
  </si>
  <si>
    <t>Otros Derechos a Recibir Efectivo o Equivalentes</t>
  </si>
  <si>
    <t>3.2.1.1.4.1</t>
  </si>
  <si>
    <t>Incremento de Documentos por Cobrar</t>
  </si>
  <si>
    <t>3.2.1.1.4</t>
  </si>
  <si>
    <t>Deudores por Anticipos de Tesorería</t>
  </si>
  <si>
    <t>3.2.1.1.3.4</t>
  </si>
  <si>
    <t>Ingresos por Recuperar</t>
  </si>
  <si>
    <t>3.2.1.1.3.3</t>
  </si>
  <si>
    <t>Deudores Diversos por Cobrar</t>
  </si>
  <si>
    <t>3.2.1.1.3.2</t>
  </si>
  <si>
    <t>Cuentas por Cobrar</t>
  </si>
  <si>
    <t>3.2.1.1.3.1</t>
  </si>
  <si>
    <t>Incremento de Cuentas por Cobrar</t>
  </si>
  <si>
    <t>3.2.1.1.3</t>
  </si>
  <si>
    <t>3.2.1.1.2.3</t>
  </si>
  <si>
    <t>3.2.1.1.2.2</t>
  </si>
  <si>
    <t>3.2.1.1.2.1</t>
  </si>
  <si>
    <t>Incremento de Inversiones Financieras de Corto Plazo (Derechos a recibir Efectivo o Equivalentes)</t>
  </si>
  <si>
    <t>3.2.1.1.2</t>
  </si>
  <si>
    <t>Otro Efectivo y Equivalentes</t>
  </si>
  <si>
    <t>3.2.1.1.1.7</t>
  </si>
  <si>
    <t>Depósitos de Fondo de Terceros en Garantía y/o Administración</t>
  </si>
  <si>
    <t>3.2.1.1.1.6</t>
  </si>
  <si>
    <t>Fondos con Afectación Específica</t>
  </si>
  <si>
    <t>3.2.1.1.1.5</t>
  </si>
  <si>
    <t>Inversiones Temporales ( Hasta 3 Meses)</t>
  </si>
  <si>
    <t>3.2.1.1.1.4</t>
  </si>
  <si>
    <t>Bancos / Dependencias y Otros</t>
  </si>
  <si>
    <t>3.2.1.1.1.3</t>
  </si>
  <si>
    <t>Bancos / Tesorería</t>
  </si>
  <si>
    <t>3.2.1.1.1.2</t>
  </si>
  <si>
    <t>Efectivo</t>
  </si>
  <si>
    <t>3.2.1.1.1.1</t>
  </si>
  <si>
    <t>Incremento de Caja y Bancos (Efectivo y Equivalentes)</t>
  </si>
  <si>
    <t>3.2.1.1.1</t>
  </si>
  <si>
    <t>Incremento de Activos Financieros Corrientes  (Circulantes)</t>
  </si>
  <si>
    <t>3.2.1.1</t>
  </si>
  <si>
    <t>Incremento de Activos Financieros</t>
  </si>
  <si>
    <t>3.2.1</t>
  </si>
  <si>
    <t>APLICACIONES FINANCIERAS    (Usos)</t>
  </si>
  <si>
    <t>TOTAL DE FUENTES FINANCIERAS</t>
  </si>
  <si>
    <t>Incremento de Patrimonio</t>
  </si>
  <si>
    <t>3.1.3</t>
  </si>
  <si>
    <t>3.1.2.2.5.3</t>
  </si>
  <si>
    <t>Fondos y Bienes de Terceros</t>
  </si>
  <si>
    <t>3.1.2.2.5.2</t>
  </si>
  <si>
    <t>3.1.2.2.5.1</t>
  </si>
  <si>
    <t>Incremento de Otros Pasivos a Largo Plazo</t>
  </si>
  <si>
    <t>3.1.2.2.5</t>
  </si>
  <si>
    <t>Obtención de Préstamos Externos</t>
  </si>
  <si>
    <t>3.1.2.2.4.2</t>
  </si>
  <si>
    <t>Obtención de Préstamos Internos</t>
  </si>
  <si>
    <t>3.1.2.2.4.1</t>
  </si>
  <si>
    <t>Obtención de Préstamos de la Deuda Pública a Largo Plazo</t>
  </si>
  <si>
    <t>3.1.2.2.4</t>
  </si>
  <si>
    <t>Colocación de Títulos y Valores de la Deuda Pública Externa</t>
  </si>
  <si>
    <t>3.1.2.2.3.2</t>
  </si>
  <si>
    <t>Colocación de Títulos y Valores de la Deuda Pública Interna</t>
  </si>
  <si>
    <t>3.1.2.2.3.1</t>
  </si>
  <si>
    <t>Colocación de Títulos y Valores a Largo Plazo</t>
  </si>
  <si>
    <t>3.1.2.2.3</t>
  </si>
  <si>
    <t>Otros documentos por Pagar</t>
  </si>
  <si>
    <t>3.1.2.2.2.3</t>
  </si>
  <si>
    <t>3.1.2.2.2.2</t>
  </si>
  <si>
    <t>3.1.2.2.2.1</t>
  </si>
  <si>
    <t>Incremento de Documentos por Pagar a Largo Plazo</t>
  </si>
  <si>
    <t>3.1.2.2.2</t>
  </si>
  <si>
    <t>3.1.2.2.1.2</t>
  </si>
  <si>
    <t xml:space="preserve">Proveedores por Pagar </t>
  </si>
  <si>
    <t>3.1.2.2.1.1</t>
  </si>
  <si>
    <t xml:space="preserve">Incremento de Cuentas por Pagar a Largo Plazo </t>
  </si>
  <si>
    <t>3.1.2.2.1</t>
  </si>
  <si>
    <t xml:space="preserve">Incremento de Pasivo No Corrientes </t>
  </si>
  <si>
    <t>3.1.2.2</t>
  </si>
  <si>
    <t>3.1.2.1.4.3</t>
  </si>
  <si>
    <t xml:space="preserve">3.1.2.1.4.2 </t>
  </si>
  <si>
    <t>3.1.2.1.4.1</t>
  </si>
  <si>
    <t>Incremento de Otros Pasivos de Corto Plazo</t>
  </si>
  <si>
    <t>3.1.2.1.4</t>
  </si>
  <si>
    <t>Porción a Corto Plazo de Préstamos de la Deuda Pública Externa de L.P.</t>
  </si>
  <si>
    <t>3.1.2.1.3.2.2</t>
  </si>
  <si>
    <t>Porción a Corto Plazo de Préstamos de la Deuda Pública Interna de L.P.</t>
  </si>
  <si>
    <t>3.1.2.1.3.2.1</t>
  </si>
  <si>
    <t>3.1.2.1.3.2</t>
  </si>
  <si>
    <t>Porción de Corto Plazo de Títulos y Valores de la Deuda Pública Externa de L.P.</t>
  </si>
  <si>
    <t>3.1.2.1.3.1.2</t>
  </si>
  <si>
    <t>Porción de Corto Plazo de Títulos y Valores de la Deuda Pública Interna de L.P.</t>
  </si>
  <si>
    <t>3.1.2.1.3.1.1</t>
  </si>
  <si>
    <t>Conversión de Títulos y Valores de Largo Plazo en Corto Plazo</t>
  </si>
  <si>
    <t>3.1.2.1.3.1</t>
  </si>
  <si>
    <t>Conversión de Deuda Pública a Largo Plazo en Porción Circulante</t>
  </si>
  <si>
    <t>3.1.2.1.3</t>
  </si>
  <si>
    <t>3.1.2.1.2.5</t>
  </si>
  <si>
    <t>3.1.2.1.2.4</t>
  </si>
  <si>
    <t>3.1.2.1.2.3</t>
  </si>
  <si>
    <t>3.1.2.1.2.2</t>
  </si>
  <si>
    <t>3.1.2.1.2.1</t>
  </si>
  <si>
    <t>Incremento de Documentos por Pagar</t>
  </si>
  <si>
    <t>3.1.2.1.2</t>
  </si>
  <si>
    <t>3.1.2.1.1.9</t>
  </si>
  <si>
    <t>Devoluciones de Contribuciones por Pagar</t>
  </si>
  <si>
    <t>3.1.2.1.1.8</t>
  </si>
  <si>
    <t>3.1.2.1.1.7</t>
  </si>
  <si>
    <t>Intereses y Comisiones por Pagar</t>
  </si>
  <si>
    <t>3.1.2.1.1.6</t>
  </si>
  <si>
    <t>3.1.2.1.1.5</t>
  </si>
  <si>
    <t>3.1.2.1.1.4</t>
  </si>
  <si>
    <t>3.1.2.1.1.3</t>
  </si>
  <si>
    <t>3.1.2.1.1.2</t>
  </si>
  <si>
    <t>3.1.2.1.1.1</t>
  </si>
  <si>
    <t>Incremento de Cuentas por Pagar</t>
  </si>
  <si>
    <t>3.1.2.1.1</t>
  </si>
  <si>
    <t>Incremento de Pasivos Corrientes</t>
  </si>
  <si>
    <t>3.1.2.1</t>
  </si>
  <si>
    <t>Incremento de Pasivos</t>
  </si>
  <si>
    <t xml:space="preserve">3.1.2 </t>
  </si>
  <si>
    <t>3.1.1.2.2.5</t>
  </si>
  <si>
    <t>3.1.1.2.2.4</t>
  </si>
  <si>
    <t>3.1.1.2.2.3</t>
  </si>
  <si>
    <t>3.1.1.2.2.2</t>
  </si>
  <si>
    <t>3.1.1.2.2.1</t>
  </si>
  <si>
    <t>Disminución de Otros Activos Financieros No Corrientes</t>
  </si>
  <si>
    <t>3.1.1.2.2</t>
  </si>
  <si>
    <t>3.1.1.2.1.4.2</t>
  </si>
  <si>
    <t>3.1.1.2.1.4.1</t>
  </si>
  <si>
    <t>Recuperación de Préstamos</t>
  </si>
  <si>
    <t>3.1.1.2.1.4</t>
  </si>
  <si>
    <t xml:space="preserve">Venta de Obligaciones Negociables </t>
  </si>
  <si>
    <t>3.1.1.2.1.3</t>
  </si>
  <si>
    <t>Venta de Títulos y Valores Representativos de la Deuda</t>
  </si>
  <si>
    <t>3.1.1.2.1.2</t>
  </si>
  <si>
    <t>3.1.1.2.1.1.2</t>
  </si>
  <si>
    <t>3.1.1.2.1.1.1</t>
  </si>
  <si>
    <t>Venta de Acciones y Participaciones de Capital</t>
  </si>
  <si>
    <t>3.1.1.2.1.1</t>
  </si>
  <si>
    <t xml:space="preserve">Recuperación de Inversiones Financieras a Largo Plazo con Fines de Liquidez </t>
  </si>
  <si>
    <t>3.1.1.2.1</t>
  </si>
  <si>
    <t>Disminución de Activos Financieros No Corrientes</t>
  </si>
  <si>
    <t>3.1.1.2</t>
  </si>
  <si>
    <t>Disminución de Otros Activos Circulantes</t>
  </si>
  <si>
    <t>3.1.1.1.6.6</t>
  </si>
  <si>
    <t>Otros Derechos a Recibir Bienes o Servicios</t>
  </si>
  <si>
    <t>3.1.1.1.6.5</t>
  </si>
  <si>
    <t>3.1.1.1.6.4</t>
  </si>
  <si>
    <t>3.1.1.1.6.3</t>
  </si>
  <si>
    <t>3.1.1.1.6.2</t>
  </si>
  <si>
    <t>3.1.1.1.6.1</t>
  </si>
  <si>
    <t xml:space="preserve">Disminución de Otros Activos Financieros Corrientes </t>
  </si>
  <si>
    <t>3.1.1.1.6</t>
  </si>
  <si>
    <t>Recuperación de Préstamos Otorgados de Corto Plazo</t>
  </si>
  <si>
    <t>3.1.1.1.5</t>
  </si>
  <si>
    <t>3.1.1.1.4.1</t>
  </si>
  <si>
    <t xml:space="preserve">Disminución de Documentos por Cobrar </t>
  </si>
  <si>
    <t>3.1.1.1.4</t>
  </si>
  <si>
    <t>Deudores por Anticipos de la Tesorería</t>
  </si>
  <si>
    <t>3.1.1.1.3.4</t>
  </si>
  <si>
    <t>3.1.1.1.3.3</t>
  </si>
  <si>
    <t>3.1.1.1.3.2</t>
  </si>
  <si>
    <t>3.1.1.1.3.1</t>
  </si>
  <si>
    <t>Disminución de Cuentas por Cobrar</t>
  </si>
  <si>
    <t>3.1.1.1.3</t>
  </si>
  <si>
    <t>3.1.1.1.2.3</t>
  </si>
  <si>
    <t xml:space="preserve">Acciones y Participaciones de Capital </t>
  </si>
  <si>
    <t>3.1.1.1.2.2</t>
  </si>
  <si>
    <t>3.1.1.1.2.1</t>
  </si>
  <si>
    <t>Disminución de Inversiones Financieras de Corto Plazo (Derechos a Recibir Efectivo o Equivalentes)</t>
  </si>
  <si>
    <t>3.1.1.1.2</t>
  </si>
  <si>
    <t>3.1.1.1.1.7</t>
  </si>
  <si>
    <t>Depósitos de Fondos de Terceros en garantía y Administración</t>
  </si>
  <si>
    <t>3.1.1.1.1.6</t>
  </si>
  <si>
    <t>3.1.1.1.1.5</t>
  </si>
  <si>
    <t>Inversiones Temporales (Hasta 3 meses)</t>
  </si>
  <si>
    <t>3.1.1.1.1.4</t>
  </si>
  <si>
    <t>3.1.1.1.1.3</t>
  </si>
  <si>
    <t>3.1.1.1.1.2</t>
  </si>
  <si>
    <t>3.1.1.1.1.1</t>
  </si>
  <si>
    <t>Disminución de Caja y Bancos (Efectivo y Equivalentes)</t>
  </si>
  <si>
    <t>3.1.1.1.1</t>
  </si>
  <si>
    <t>Disminución de Activos Financieros Corrientes (Circulantes)</t>
  </si>
  <si>
    <t>3.1.1.1</t>
  </si>
  <si>
    <t>Disminución de Activos Financieros</t>
  </si>
  <si>
    <t>3.1.1</t>
  </si>
  <si>
    <t>FUENTES FINANCIERAS</t>
  </si>
  <si>
    <t>FINANCIAMIENTO</t>
  </si>
  <si>
    <t>TOTAL DEL GASTO</t>
  </si>
  <si>
    <t>Externa</t>
  </si>
  <si>
    <t>2.2.7.4.2</t>
  </si>
  <si>
    <t>Sector Privado</t>
  </si>
  <si>
    <t>2.2.7.4.1.2</t>
  </si>
  <si>
    <t>Sector Público</t>
  </si>
  <si>
    <t>2.2.7.4.1.1</t>
  </si>
  <si>
    <t>Interna</t>
  </si>
  <si>
    <t>2.2.7.4.1</t>
  </si>
  <si>
    <t xml:space="preserve">2.2.7.4 </t>
  </si>
  <si>
    <t>Obligaciones Negociables Adquiridas con Fines de Política Económica</t>
  </si>
  <si>
    <t>2.2.7.3</t>
  </si>
  <si>
    <t>Valores Representativos de Deuda Adquiridos con Fines de Política Económica</t>
  </si>
  <si>
    <t>2.2.7.2</t>
  </si>
  <si>
    <t>2.2.7.1.2</t>
  </si>
  <si>
    <t>2.2.7.1.1.2</t>
  </si>
  <si>
    <t>2.2.7.1.1.1</t>
  </si>
  <si>
    <t>2.2.7.1.1</t>
  </si>
  <si>
    <t>2.2.7.1</t>
  </si>
  <si>
    <t>Inversión Financiera con Fines de Política Económica</t>
  </si>
  <si>
    <t>2.2.7</t>
  </si>
  <si>
    <t>Al Sector Privado Externo</t>
  </si>
  <si>
    <t>2.2.6.3.3</t>
  </si>
  <si>
    <t>A Organismos Internacionales</t>
  </si>
  <si>
    <t>2.2.6.3.2</t>
  </si>
  <si>
    <t>A Gobiernos Extranjeros</t>
  </si>
  <si>
    <t>2.2.6.3.1</t>
  </si>
  <si>
    <t>Al Sector Externo</t>
  </si>
  <si>
    <t>2.2.6.3</t>
  </si>
  <si>
    <t>A Municipios</t>
  </si>
  <si>
    <t>2.2.6.2.3</t>
  </si>
  <si>
    <t>A Entidades Federativas</t>
  </si>
  <si>
    <t>2.2.6.2.2</t>
  </si>
  <si>
    <t>Transferencias de Fideicomisos, Mandatos y Contratos análogos</t>
  </si>
  <si>
    <t>2.1.6.2.1.3</t>
  </si>
  <si>
    <t>Transferencias al resto del sector público</t>
  </si>
  <si>
    <t>2.1.6.2.1.2</t>
  </si>
  <si>
    <t xml:space="preserve">Transferencias Internas y Asignaciones </t>
  </si>
  <si>
    <t>2.1.6.2.1.1</t>
  </si>
  <si>
    <t>A la Federación</t>
  </si>
  <si>
    <t>2.2.6.2.1</t>
  </si>
  <si>
    <t>Al Sector Público</t>
  </si>
  <si>
    <t>2.2.6.2</t>
  </si>
  <si>
    <t>2.2.6.1.4</t>
  </si>
  <si>
    <t>Instituciones de Interés Público</t>
  </si>
  <si>
    <t>2.2.6.1.3</t>
  </si>
  <si>
    <t>Ayuda a Instituciones</t>
  </si>
  <si>
    <t>2.2.6.1.2</t>
  </si>
  <si>
    <t>Ayuda a Personas</t>
  </si>
  <si>
    <t>2.2.6.1.1</t>
  </si>
  <si>
    <t>Al Sector Privado</t>
  </si>
  <si>
    <t>2.2.6.1</t>
  </si>
  <si>
    <t>Transferencias y Asignaciones y Donativos de Capital Otorgados</t>
  </si>
  <si>
    <t>2.2.6</t>
  </si>
  <si>
    <t>Otros Activos Intangibles No Producidos</t>
  </si>
  <si>
    <t>2.2.5.2.4</t>
  </si>
  <si>
    <t>Fondos de Comercio Adquiridos</t>
  </si>
  <si>
    <t>2.2.5.2.3</t>
  </si>
  <si>
    <t>Arrendamientos Operativos Comerciales</t>
  </si>
  <si>
    <t>2.2.5.2.2</t>
  </si>
  <si>
    <t>Derechos Patentados</t>
  </si>
  <si>
    <t>2.2.5.2.1</t>
  </si>
  <si>
    <t>Activos Intangibles No Producidos  (MEFP 7.78)</t>
  </si>
  <si>
    <t>2.2.5.2</t>
  </si>
  <si>
    <t>Otros Activos de Origen Natural</t>
  </si>
  <si>
    <t>2.2.5.1.5</t>
  </si>
  <si>
    <t>Recursos Hídricos</t>
  </si>
  <si>
    <t>2.2.5.1.4</t>
  </si>
  <si>
    <t>Recursos Biológicos No Cultivados</t>
  </si>
  <si>
    <t>2.2.5.1.3</t>
  </si>
  <si>
    <t>Recursos Minerales y Energéticos</t>
  </si>
  <si>
    <t>2.2.5.1.2</t>
  </si>
  <si>
    <t>Tierras y Terrenos  (MEFP 7.70)</t>
  </si>
  <si>
    <t>2.2.5.1.1</t>
  </si>
  <si>
    <t>Activos Intangibles No Producidos de Origen Natural</t>
  </si>
  <si>
    <t>2.2.5.1</t>
  </si>
  <si>
    <t>Activos No Producidos</t>
  </si>
  <si>
    <t>2.2.5</t>
  </si>
  <si>
    <t>Otros Objetos de Valor</t>
  </si>
  <si>
    <t>2.2.4.3</t>
  </si>
  <si>
    <t>Antigüedades y Otros Objetos de Arte</t>
  </si>
  <si>
    <t>2.2.4.2</t>
  </si>
  <si>
    <t>Metales y Piedras Preciosas</t>
  </si>
  <si>
    <t>2.2.4.1</t>
  </si>
  <si>
    <t>Objetos de Valor</t>
  </si>
  <si>
    <t>2.2.4</t>
  </si>
  <si>
    <t xml:space="preserve">Existencias de Materiales de Seguridad y Defensa </t>
  </si>
  <si>
    <t>2.2.3.7</t>
  </si>
  <si>
    <t>Bienes en Tránsito</t>
  </si>
  <si>
    <t>2.2.3.6</t>
  </si>
  <si>
    <t>Bienes de Venta</t>
  </si>
  <si>
    <t>2.2.3.5</t>
  </si>
  <si>
    <t>Bienes Terminados</t>
  </si>
  <si>
    <t>2.2.3.4</t>
  </si>
  <si>
    <t>Trabajos en Curso</t>
  </si>
  <si>
    <t>2.2.3.3</t>
  </si>
  <si>
    <t>Materias Primas</t>
  </si>
  <si>
    <t>2.2.3.2</t>
  </si>
  <si>
    <t>2.2.3.1</t>
  </si>
  <si>
    <t>Incremento de Existencias</t>
  </si>
  <si>
    <t>2.2.3</t>
  </si>
  <si>
    <t>Otros Activos Fijos Intangibles</t>
  </si>
  <si>
    <t>2.2.2.5.5</t>
  </si>
  <si>
    <t>Originales para Esparcimiento, Literarios o Artísticos</t>
  </si>
  <si>
    <t>2.2.2.5.4</t>
  </si>
  <si>
    <t>Programas de Informática y Base de Datos</t>
  </si>
  <si>
    <t>2.2.2.5.3</t>
  </si>
  <si>
    <t>Exploración y Evaluación Minera</t>
  </si>
  <si>
    <t>2.2.2.5.2</t>
  </si>
  <si>
    <t>Investigación y Desarrollo</t>
  </si>
  <si>
    <t>2.2.2.5.1</t>
  </si>
  <si>
    <t>Activos Fijos Intangibles</t>
  </si>
  <si>
    <t>2.2.2.5</t>
  </si>
  <si>
    <t>Árboles, Cultivos y Otras Plantaciones que dan Productos Recurrentes</t>
  </si>
  <si>
    <t>2.2.2.4.2</t>
  </si>
  <si>
    <t>Ganado para Cría, Leche, Tiro, etc., que dan Productos Recurrentes</t>
  </si>
  <si>
    <t>2.2.2.4.1</t>
  </si>
  <si>
    <t>Activos Biológicos Cultivados</t>
  </si>
  <si>
    <t>2.2.2.4</t>
  </si>
  <si>
    <t xml:space="preserve">Equipo de Defensa y Seguridad </t>
  </si>
  <si>
    <t xml:space="preserve">2.2.2.3 </t>
  </si>
  <si>
    <t xml:space="preserve">Otra Maquinaria y Equipo </t>
  </si>
  <si>
    <t>2.2.2.2.3</t>
  </si>
  <si>
    <t xml:space="preserve">Equipo de Tecnología de la Información y Comunicaciones </t>
  </si>
  <si>
    <t>2.2.2.2.2</t>
  </si>
  <si>
    <t>Equipo de Transporte</t>
  </si>
  <si>
    <t>2.2.2.2.1</t>
  </si>
  <si>
    <t>Maquinaria y Equipo</t>
  </si>
  <si>
    <t>2.2.2.2</t>
  </si>
  <si>
    <t>Otras Estructuras</t>
  </si>
  <si>
    <t>2.2.2.1.3</t>
  </si>
  <si>
    <t>Edificios No Residenciales</t>
  </si>
  <si>
    <t>2.2.2.1.2</t>
  </si>
  <si>
    <t>Viviendas</t>
  </si>
  <si>
    <t>2.2.2.1.1</t>
  </si>
  <si>
    <t>Viviendas, Edificios y Estructuras</t>
  </si>
  <si>
    <t>2.2.2.1</t>
  </si>
  <si>
    <t>Activos Fijos (Formación Bruta de Capital Fijo)</t>
  </si>
  <si>
    <t>2.2.2</t>
  </si>
  <si>
    <t>Construcciones en Proceso</t>
  </si>
  <si>
    <t>2.2.1</t>
  </si>
  <si>
    <t>GASTOS DE CAPITAL</t>
  </si>
  <si>
    <t>Estimaciones por Pérdida o Deterioro a Largo Plazo</t>
  </si>
  <si>
    <t>2.1.8.4</t>
  </si>
  <si>
    <t>Estimaciones por Pérdida o Deterioro a Corto Plazo</t>
  </si>
  <si>
    <t>2.1.8.3</t>
  </si>
  <si>
    <t>2.1.8.2</t>
  </si>
  <si>
    <t>2.1.8.1</t>
  </si>
  <si>
    <t>Provisiones y Otras Estimaciones</t>
  </si>
  <si>
    <t>2.1.8</t>
  </si>
  <si>
    <t>2.1.7</t>
  </si>
  <si>
    <t xml:space="preserve">Impuesto sobre los Ingresos, la Riqueza y Otros a las Entidades Empresariales Públicas </t>
  </si>
  <si>
    <t>2.1.6</t>
  </si>
  <si>
    <t>2.1.5.3.3</t>
  </si>
  <si>
    <t>2.1.5.3.2</t>
  </si>
  <si>
    <t>2.1.5.3.1</t>
  </si>
  <si>
    <t>2.1.5.3</t>
  </si>
  <si>
    <t>2.1.5.2.3</t>
  </si>
  <si>
    <t>2.1.5.2.2</t>
  </si>
  <si>
    <t>Transferencias de Fideicomisos, Mandatos y Contratos Análogos</t>
  </si>
  <si>
    <t>2.1.5.2.1.4</t>
  </si>
  <si>
    <t>Organismos de la Seguridad Social</t>
  </si>
  <si>
    <t>2.1.5.2.1.3</t>
  </si>
  <si>
    <t>Transferencias del Resto del Sector Público</t>
  </si>
  <si>
    <t>2.1.5.2.1.2</t>
  </si>
  <si>
    <t>2.1.5.2.1.1</t>
  </si>
  <si>
    <t>2.1.5.2.1</t>
  </si>
  <si>
    <t>2.1.5.2</t>
  </si>
  <si>
    <t>Otras</t>
  </si>
  <si>
    <t>2.1.5.1.7</t>
  </si>
  <si>
    <t>Fideicomisos, Mandatos y Contratos Análogos</t>
  </si>
  <si>
    <t>2.1.5.1.6</t>
  </si>
  <si>
    <t>2.1.5.1.5</t>
  </si>
  <si>
    <t xml:space="preserve">2.1.5.1.4 </t>
  </si>
  <si>
    <t>2.1.5.1.3</t>
  </si>
  <si>
    <t>Becas</t>
  </si>
  <si>
    <t>2.1.5.1.2</t>
  </si>
  <si>
    <t>2.1.5.1.1</t>
  </si>
  <si>
    <t xml:space="preserve">2.1.5.1 </t>
  </si>
  <si>
    <t xml:space="preserve">Transferencias, Asignaciones y Donativos Corrientes Otorgados </t>
  </si>
  <si>
    <t>2.1.5</t>
  </si>
  <si>
    <t>A Entidades Empresariales Financieras</t>
  </si>
  <si>
    <t>2.1.4.2.2</t>
  </si>
  <si>
    <t>A Entidades Empresariales No Financieras</t>
  </si>
  <si>
    <t>2.1.4.2.1</t>
  </si>
  <si>
    <t>A Entidades Empresariales del Sector Público</t>
  </si>
  <si>
    <t>2.1.4.2</t>
  </si>
  <si>
    <t>2.1.4.1.2</t>
  </si>
  <si>
    <t>A Entidades Empresariales no Financieras</t>
  </si>
  <si>
    <t>2.1.4.1.1</t>
  </si>
  <si>
    <t xml:space="preserve">A Entidades Empresariales del Sector Privado </t>
  </si>
  <si>
    <t>2.1.4.1</t>
  </si>
  <si>
    <t>Subsidios y Subvenciones a Empresas (MEFP 6.61)</t>
  </si>
  <si>
    <t>2.1.4</t>
  </si>
  <si>
    <t>Arrendamientos de Tierras y Terrenos  (MEFP 6.81)</t>
  </si>
  <si>
    <t>2.1.3.2.2</t>
  </si>
  <si>
    <t>Dividendos y Retiros de las Cuasisociedades</t>
  </si>
  <si>
    <t>2.1.3.2.1</t>
  </si>
  <si>
    <t>Gastos de la Propiedad Distintos de Intereses</t>
  </si>
  <si>
    <t>2.1.3.2</t>
  </si>
  <si>
    <t>Intereses de la Deuda Externa</t>
  </si>
  <si>
    <t>2.1.3.1.2</t>
  </si>
  <si>
    <t>Intereses de la Deuda Interna</t>
  </si>
  <si>
    <t>2.1.3.1.1</t>
  </si>
  <si>
    <t>Intereses</t>
  </si>
  <si>
    <t>2.1.3.1</t>
  </si>
  <si>
    <t>Gasto de la Propiedad</t>
  </si>
  <si>
    <t>2.1.3</t>
  </si>
  <si>
    <t>Prestaciones de la Seguridad Social  (MEFP 6.69)</t>
  </si>
  <si>
    <t>2.1.2</t>
  </si>
  <si>
    <t>Impuestos sobre los Productos, la Producción y las Importaciones de las Entidades Empresariales</t>
  </si>
  <si>
    <t>2.1.1.6</t>
  </si>
  <si>
    <t>Estimaciones por Deterioro de Inventarios</t>
  </si>
  <si>
    <t>2.1.1.5</t>
  </si>
  <si>
    <t>Depreciación y Amortización</t>
  </si>
  <si>
    <t>2.1.1.4</t>
  </si>
  <si>
    <t>Variación de Existencias (Disminución (+) Incremento (-))</t>
  </si>
  <si>
    <t>2.1.1.3</t>
  </si>
  <si>
    <t>Compra de Bienes y Servicios</t>
  </si>
  <si>
    <t>2.1.1.2</t>
  </si>
  <si>
    <t>Impuestos sobre Nóminas</t>
  </si>
  <si>
    <t xml:space="preserve">2.1.1.1.3 </t>
  </si>
  <si>
    <t>Contribuciones Sociales</t>
  </si>
  <si>
    <t>2.1.1.1.2</t>
  </si>
  <si>
    <t>Sueldos y Salarios</t>
  </si>
  <si>
    <t>2.1.1.1.1</t>
  </si>
  <si>
    <t>Remuneraciones</t>
  </si>
  <si>
    <t>2.1.1.1</t>
  </si>
  <si>
    <t>Gastos de Consumo de los Entes del Gobierno General/ Gastos de Explotación de las Entidades Empresariales</t>
  </si>
  <si>
    <t>2.1.1</t>
  </si>
  <si>
    <t>GASTOS CORRIENTES</t>
  </si>
  <si>
    <t>GASTOS</t>
  </si>
  <si>
    <t>TOTAL DE INGRESOS</t>
  </si>
  <si>
    <t>Recuperación de Préstamos Realizados con Fines de Política</t>
  </si>
  <si>
    <t>1.2.5.4</t>
  </si>
  <si>
    <t>Venta de Obligaciones Negociables Adquiridas con Fines de Política</t>
  </si>
  <si>
    <t>1.2.5.3</t>
  </si>
  <si>
    <t>Valores Representativos de Deuda Adquiridos con Fines de Política</t>
  </si>
  <si>
    <t>1.2.5.2</t>
  </si>
  <si>
    <t>Venta de Acciones y Participaciones de Capital Adquiridas con Fines de Política</t>
  </si>
  <si>
    <t>1.2.5.1</t>
  </si>
  <si>
    <t>Recuperación de Inversiones Financieras Realizadas con Fines de Política</t>
  </si>
  <si>
    <t>1.2.5</t>
  </si>
  <si>
    <t>Del Sector Privado Externo</t>
  </si>
  <si>
    <t>1.2.4.3.3</t>
  </si>
  <si>
    <t>De Organismos Internacionales</t>
  </si>
  <si>
    <t>1.2.4.3.2</t>
  </si>
  <si>
    <t>De Gobiernos Extranjeros</t>
  </si>
  <si>
    <t>1.2.4.3.1</t>
  </si>
  <si>
    <t>Del Sector Externo</t>
  </si>
  <si>
    <t>1.2.4.3</t>
  </si>
  <si>
    <t>De Municipios</t>
  </si>
  <si>
    <t>1.2.4.2.3</t>
  </si>
  <si>
    <t>De Entidades Federativas</t>
  </si>
  <si>
    <t xml:space="preserve">1.2.4.2.2 </t>
  </si>
  <si>
    <t>1.2.4.2.1.4</t>
  </si>
  <si>
    <t>1.2.4.2.1.3</t>
  </si>
  <si>
    <t>1.2.4.2.1.2</t>
  </si>
  <si>
    <t>1.2.4.2.1.1</t>
  </si>
  <si>
    <t xml:space="preserve">De la Federación </t>
  </si>
  <si>
    <t>1.2.4.2.1</t>
  </si>
  <si>
    <t>Del Sector Público</t>
  </si>
  <si>
    <t>1.2.4.2</t>
  </si>
  <si>
    <t>Del Sector Privado</t>
  </si>
  <si>
    <t xml:space="preserve">1.2.4.1 </t>
  </si>
  <si>
    <t>Transferencias, Asignaciones y Donativos de Capital Recibidas</t>
  </si>
  <si>
    <t>1.2.4</t>
  </si>
  <si>
    <t>1.2.3.4</t>
  </si>
  <si>
    <t>Otras Estimaciones por pérdida o deterioro</t>
  </si>
  <si>
    <t>1.2.3.3</t>
  </si>
  <si>
    <t>1.2.3.2</t>
  </si>
  <si>
    <t>1.2.3.1</t>
  </si>
  <si>
    <t>Incremento de la Depreciación, Amortización, Estimaciones y Provisiones Acumuladas</t>
  </si>
  <si>
    <t>1.2.3</t>
  </si>
  <si>
    <t>Existencias de Material de Seguridad y Defensa</t>
  </si>
  <si>
    <t>1.2.2.7</t>
  </si>
  <si>
    <t>Bienes en tránsito</t>
  </si>
  <si>
    <t>1.2.2.6</t>
  </si>
  <si>
    <t>Bienes para venta</t>
  </si>
  <si>
    <t>1.2.2.5</t>
  </si>
  <si>
    <t>1.2.2.4</t>
  </si>
  <si>
    <t>1.2.2.3</t>
  </si>
  <si>
    <t>1.2.2.2</t>
  </si>
  <si>
    <t>1.2.2.1</t>
  </si>
  <si>
    <t>Disminución de Existencias</t>
  </si>
  <si>
    <t>1.2.2</t>
  </si>
  <si>
    <t>Venta de Activos No Producidos</t>
  </si>
  <si>
    <t>1.2.1.3</t>
  </si>
  <si>
    <t>Venta de Objetos de Valor</t>
  </si>
  <si>
    <t>1.2.1.2</t>
  </si>
  <si>
    <t>Venta de Activos Fijos</t>
  </si>
  <si>
    <t>1.2.1.1</t>
  </si>
  <si>
    <t>Venta (Disposición) de Activos</t>
  </si>
  <si>
    <t>1.2.1</t>
  </si>
  <si>
    <t>INGRESOS DE CAPITAL</t>
  </si>
  <si>
    <t>1.1.9</t>
  </si>
  <si>
    <t>1.1.8.3.3</t>
  </si>
  <si>
    <t>1.1.8.3.2</t>
  </si>
  <si>
    <t>1.1.8.3.1</t>
  </si>
  <si>
    <t>1.1.8.3</t>
  </si>
  <si>
    <t>1.1.8.2.3</t>
  </si>
  <si>
    <t>1.1.8.2.2</t>
  </si>
  <si>
    <t>1.1.8.2.1.4</t>
  </si>
  <si>
    <t>1.1.8.2.1.3</t>
  </si>
  <si>
    <t>1.1.8.2.1.2</t>
  </si>
  <si>
    <t>1.1.8.2.1.1</t>
  </si>
  <si>
    <t>De la Federación</t>
  </si>
  <si>
    <t>1.1.8.2.1</t>
  </si>
  <si>
    <t>1.1.8.2</t>
  </si>
  <si>
    <t>1.1.8.1</t>
  </si>
  <si>
    <t>Transferencias, Asignaciones y Donativos Corrientes Recibidos</t>
  </si>
  <si>
    <t xml:space="preserve">1.1.8 </t>
  </si>
  <si>
    <t>Subsidios y Subvenciones Recibidos por Entidades Empresariales Públicas Financieras</t>
  </si>
  <si>
    <t>1.1.7.2</t>
  </si>
  <si>
    <t>Subsidios y Subvenciones Recibidos por Entidades Empresariales Públicas No Financieras</t>
  </si>
  <si>
    <t>1.1.7.1</t>
  </si>
  <si>
    <t>Subsidios y Subvenciones Recibidos por Entidades Empresariales Públicas</t>
  </si>
  <si>
    <t>1.1.7</t>
  </si>
  <si>
    <t>Derechos Administrativos</t>
  </si>
  <si>
    <t>1.1.6.3</t>
  </si>
  <si>
    <t>Venta de Establecimientos de Mercado</t>
  </si>
  <si>
    <t>1.1.6.2</t>
  </si>
  <si>
    <t>Venta de Establecimientos No de Mercado</t>
  </si>
  <si>
    <t>1.1.6.1</t>
  </si>
  <si>
    <t>Venta de Bienes y Servicios de Entidades del Gobierno General / Ingresos de Explotación de Entidades Empresariales</t>
  </si>
  <si>
    <t xml:space="preserve">1.1.6 </t>
  </si>
  <si>
    <t>Otros</t>
  </si>
  <si>
    <t>1.1.5.4</t>
  </si>
  <si>
    <t>Arrendamiento de Tierras y Terrenos</t>
  </si>
  <si>
    <t>1.1.5.3</t>
  </si>
  <si>
    <t>1.1.5.2</t>
  </si>
  <si>
    <t>1.1.5.1.2</t>
  </si>
  <si>
    <t>1.1.5.1.1</t>
  </si>
  <si>
    <t>1.1.5.1</t>
  </si>
  <si>
    <t>Rentas de la Propiedad</t>
  </si>
  <si>
    <t>1.1.5</t>
  </si>
  <si>
    <t>Aprovechamientos Corrientes No Incluidos en Otros Conceptos</t>
  </si>
  <si>
    <t>1.1.4.3</t>
  </si>
  <si>
    <t>Productos Corrientes No Incluidos en Otros Conceptos</t>
  </si>
  <si>
    <t>1.1.4.2</t>
  </si>
  <si>
    <t>Derechos No Incluidos en Otros Conceptos</t>
  </si>
  <si>
    <t>1.1.4.1</t>
  </si>
  <si>
    <t>Derechos, Productos y Aprovechamientos Corrientes</t>
  </si>
  <si>
    <t>1.1.4</t>
  </si>
  <si>
    <t>1.1.3</t>
  </si>
  <si>
    <t>Contribuciones no Clasificables</t>
  </si>
  <si>
    <t xml:space="preserve">1.1.2.4 </t>
  </si>
  <si>
    <t>Contribuciones de los Trabajadores Por Cuenta Propia o No Empleados</t>
  </si>
  <si>
    <t xml:space="preserve">1.1.2.3 </t>
  </si>
  <si>
    <t>Contribuciones de los Empleadores</t>
  </si>
  <si>
    <t>1.1.2.2</t>
  </si>
  <si>
    <t>Contribuciones de los Empleados</t>
  </si>
  <si>
    <t>1.1.2.1</t>
  </si>
  <si>
    <t xml:space="preserve">Contribuciones a la Seguridad Social  </t>
  </si>
  <si>
    <t>1.1.2</t>
  </si>
  <si>
    <t>Accesorios</t>
  </si>
  <si>
    <t>1.1.1.9</t>
  </si>
  <si>
    <t>Otros Impuestos</t>
  </si>
  <si>
    <t xml:space="preserve">1.1.1.8 </t>
  </si>
  <si>
    <t>Impuesto a los Rendimientos Petroleros</t>
  </si>
  <si>
    <t>1.1.1.7</t>
  </si>
  <si>
    <t>Impuestos Ecológicos</t>
  </si>
  <si>
    <t>1.1.1.6</t>
  </si>
  <si>
    <t>Impuesto a la Exportación</t>
  </si>
  <si>
    <t>1.1.1.5.2</t>
  </si>
  <si>
    <t xml:space="preserve">Impuesto a la Importación </t>
  </si>
  <si>
    <t>1.1.1.5.1</t>
  </si>
  <si>
    <t>Impuesto sobre el Comercio y las Transacciones Internacionales / Comercio Exterior</t>
  </si>
  <si>
    <t>1.1.1.5</t>
  </si>
  <si>
    <t>Otros Impuestos Sobre Bienes y Servicios</t>
  </si>
  <si>
    <t xml:space="preserve">1.1.1.4.1.3 </t>
  </si>
  <si>
    <t>Impuesto especial sobre Producción y Servicios</t>
  </si>
  <si>
    <t>1.1.1.4.1.2</t>
  </si>
  <si>
    <t>Impuesto al Valor Agregado</t>
  </si>
  <si>
    <t>1.1.1.4.1.1</t>
  </si>
  <si>
    <t>Impuesto sobre la Producción, el Consumo y las Transacciones</t>
  </si>
  <si>
    <t>1.1.1.4.1</t>
  </si>
  <si>
    <t>Impuesto sobre los Bienes y Servicios</t>
  </si>
  <si>
    <t>1.1.1.4</t>
  </si>
  <si>
    <t>Impuesto sobre la Propiedad</t>
  </si>
  <si>
    <t>1.1.1.3</t>
  </si>
  <si>
    <t>Impuesto sobre Nómina y Asimilables</t>
  </si>
  <si>
    <t>1.1.1.2.1</t>
  </si>
  <si>
    <t xml:space="preserve">Impuesto sobre Nómina y la Fuerza de Trabajo  </t>
  </si>
  <si>
    <t>1.1.1.2</t>
  </si>
  <si>
    <t>No Clasificables</t>
  </si>
  <si>
    <t>1.1.1.1.3</t>
  </si>
  <si>
    <t>Impuesto sobre los Ingresos</t>
  </si>
  <si>
    <t>1.1.1.1.2.1</t>
  </si>
  <si>
    <t>De Empresas y Otras Corporaciones (Personas Morales)</t>
  </si>
  <si>
    <t>1.1.1.1.2</t>
  </si>
  <si>
    <t>1.1.1.1.1.1</t>
  </si>
  <si>
    <t>De Personas Físicas</t>
  </si>
  <si>
    <t>1.1.1.1.1</t>
  </si>
  <si>
    <t xml:space="preserve">Impuesto sobre el Ingreso, las Utilidades y las Ganancias de Capital  </t>
  </si>
  <si>
    <t>1.1.1.1</t>
  </si>
  <si>
    <t>1.1.1</t>
  </si>
  <si>
    <t>INGRESOS CORRIENTES</t>
  </si>
  <si>
    <t>INGRESOS</t>
  </si>
  <si>
    <t xml:space="preserve">CLASIFICACION ECONOMICA DE LOS INGRESOS, DE LOS GASTOS Y DEL FINANCIAMIENTO </t>
  </si>
  <si>
    <t>NORMAL CONVENIDO</t>
  </si>
  <si>
    <t>BBVA BANCOMER</t>
  </si>
  <si>
    <t>0115898145</t>
  </si>
  <si>
    <t>PTAR BDAN 2020</t>
  </si>
  <si>
    <t>0116173268</t>
  </si>
  <si>
    <t>0116755003</t>
  </si>
  <si>
    <t>PROAGUA FED 2021</t>
  </si>
  <si>
    <t>ESTATAL DIRECTO</t>
  </si>
  <si>
    <t>OBRAS DE REFORAZAMIENTO EN LINEAS DE AGUA POTABLE EN CALLE LAS COONIAS Y CALLE ALEJANDRO CARRILLO MARCOR EN GUAYMAS, SONORA CEA-PRODDERIHUOB21-002 SONOOBRAS CONSTRUCTORES, SA DE CV</t>
  </si>
  <si>
    <t>TOTAL BIENES MUEBLES</t>
  </si>
  <si>
    <t>TOTAL BIENES INMUEBLES</t>
  </si>
  <si>
    <t>HSBC</t>
  </si>
  <si>
    <t>ESTATAL</t>
  </si>
  <si>
    <t>0113136620</t>
  </si>
  <si>
    <t>RAMO 23</t>
  </si>
  <si>
    <t>0113736288</t>
  </si>
  <si>
    <t xml:space="preserve">0116755003 </t>
  </si>
  <si>
    <t xml:space="preserve"> 0117131275 </t>
  </si>
  <si>
    <t>APAZU 2011</t>
  </si>
  <si>
    <t xml:space="preserve">0117131356 </t>
  </si>
  <si>
    <t xml:space="preserve">0117131402 </t>
  </si>
  <si>
    <t>IVA RECUPERADO</t>
  </si>
  <si>
    <t xml:space="preserve">0117131496 </t>
  </si>
  <si>
    <t xml:space="preserve"> RECURSOS ESTATALES</t>
  </si>
  <si>
    <t xml:space="preserve"> 0117131526 </t>
  </si>
  <si>
    <t>OPERACION C E A</t>
  </si>
  <si>
    <t>0117131585</t>
  </si>
  <si>
    <t>APORTACIONES Y DEDUCCIONES</t>
  </si>
  <si>
    <t>0117131682</t>
  </si>
  <si>
    <t>BBVA  PRODDER ESTATAL 2021</t>
  </si>
  <si>
    <t>BANAMEX</t>
  </si>
  <si>
    <t>PROPIO</t>
  </si>
  <si>
    <t>O179789367</t>
  </si>
  <si>
    <t>O199031278</t>
  </si>
  <si>
    <t>O199031286</t>
  </si>
  <si>
    <t>O1111480642</t>
  </si>
  <si>
    <t xml:space="preserve">BANAMEX </t>
  </si>
  <si>
    <t>O199031308</t>
  </si>
  <si>
    <t>O199031316</t>
  </si>
  <si>
    <t>O1111480529</t>
  </si>
  <si>
    <t>O199031340</t>
  </si>
  <si>
    <t>O199031359</t>
  </si>
  <si>
    <t>CI BANCO</t>
  </si>
  <si>
    <t>O1416286</t>
  </si>
  <si>
    <t>O1111480618</t>
  </si>
  <si>
    <t>O199031375</t>
  </si>
  <si>
    <t>0154481607</t>
  </si>
  <si>
    <t>0155207215</t>
  </si>
  <si>
    <t>0115418909</t>
  </si>
  <si>
    <t>NADA QUE DECLARAR EN ESTE APARTADO</t>
  </si>
  <si>
    <t>03</t>
  </si>
  <si>
    <t>E208K12</t>
  </si>
  <si>
    <t>A0</t>
  </si>
  <si>
    <t>AO</t>
  </si>
  <si>
    <t>11301</t>
  </si>
  <si>
    <t>11306</t>
  </si>
  <si>
    <t>13101</t>
  </si>
  <si>
    <t>13201</t>
  </si>
  <si>
    <t>13202</t>
  </si>
  <si>
    <t>14106</t>
  </si>
  <si>
    <t>14109</t>
  </si>
  <si>
    <t>14402</t>
  </si>
  <si>
    <t>14406</t>
  </si>
  <si>
    <t>15101</t>
  </si>
  <si>
    <t>15419</t>
  </si>
  <si>
    <t>15901</t>
  </si>
  <si>
    <t>17104</t>
  </si>
  <si>
    <t>4121500100</t>
  </si>
  <si>
    <t>17102</t>
  </si>
  <si>
    <t>4121500200</t>
  </si>
  <si>
    <t>Z1</t>
  </si>
  <si>
    <t>14303</t>
  </si>
  <si>
    <t>14403</t>
  </si>
  <si>
    <t>4121500300</t>
  </si>
  <si>
    <t>Z5</t>
  </si>
  <si>
    <t>61408</t>
  </si>
  <si>
    <t>MJ</t>
  </si>
  <si>
    <t>4121500400</t>
  </si>
  <si>
    <t>BJ</t>
  </si>
  <si>
    <t>ON</t>
  </si>
  <si>
    <t>KX</t>
  </si>
  <si>
    <t>KY</t>
  </si>
  <si>
    <t>61409</t>
  </si>
  <si>
    <t>4121500500</t>
  </si>
  <si>
    <t>61303</t>
  </si>
  <si>
    <t>IY</t>
  </si>
  <si>
    <t>4121500600</t>
  </si>
  <si>
    <t>4121500700</t>
  </si>
  <si>
    <t>FDO MIN.ACURDUCTO-MACOYAHUI-ALAMOS</t>
  </si>
  <si>
    <t>FDO MIN.ACUEDCTO-MACOYAHUI-ALAMOS</t>
  </si>
  <si>
    <t>C-00134/0180 CONSTRUCCIÓN DE TANQUE DE ALMACENAMIENTO PARA AGUA POTABLE CON CAPACIDAD DE 100 M3 EN CANANEA, SONORA CEA-PRODDERIHUOB20-055 NENNCA SOLUCIONES DE INGENIERÍA, SA DE CV</t>
  </si>
  <si>
    <t>C-00134/0178 CONSTRUCCIÓN DE LÍNEA DE CONDUCCIÓN EQUIPAMIENTO DE POZO, SISTEMA FOTOVOLTAICO Y CONSTRUCCIÓN DE TANQUE DE ALMACENAMIENTO DE 300 METROS CÚBICOS EN TRINCHERAS, SONORA CEA-PRODDERIHUOB20-053 PROMOTORA MAJERUS S DE RL</t>
  </si>
  <si>
    <t xml:space="preserve">C-0152/0118 EQUIPAMIENTO DE CÁRCAMO DE BOMBEO Y PLANTA DE TRATAMIENTO DE AGUAS RESIDUALES (SEGUNDA ETAPA) EN IMURIS, SONORA CEA-PRODDERIHUOB20-056 SASAEM CONSTRUCCIÓN Y SERVICIOS MÚLTIPLES SA DE CV </t>
  </si>
  <si>
    <t>C-00134/0177 EQUIPAMIENTO DE POZO CAMPO 30 EN LA LOCALIDAD DE FRANCISCO I MADERO CAMPO 30 MPIO. CAJEME EN EL ESTADO DE SONORA CEA-PRODDERIHUOB20-059 THIAVZA SA DE CV</t>
  </si>
  <si>
    <t>PERFORACIÓN EXPLORATORIA POZO 3 CAPTACIÓN BOCA ABIERTA EN LA LOCALIDAD DE GUAYMAS, SONORA CEA-PRODDERIHUOB21-001 RILOP CONSTRUCTORA, SA DE CV</t>
  </si>
  <si>
    <t>C-00135/0217 FORTALECIMIENTO (CAPACITACIÓN) DE ORGANISMOS OPERADORES DEL EDO. SON. CEA-CONV-03-2021 ASOCIACIÓN NACIONAL DE EMPRESAS DE AGUA Y SANEAMIENTO</t>
  </si>
  <si>
    <t>C-00135/0213 REHABILITACIÓN DE RED DE DRENAJE SANITARIO EN LA COLONIA ORIENTE, INCLUYE 1,194 ML DE RED DE ATARJEAS CON TUBO PVC DE 8" Y 135 DESCARGAS DOMICILIARIAS CON TUBO DE PVC DE 6" EN LA LOC. EMPALME, SONORA CEA-PROAGUAIHUOB21-008 HEGON CONSTRUCCIÓN Y SUPERVISIÓN, SA DE CV</t>
  </si>
  <si>
    <t>C-00134/0186 PERFORACIÓN Y EQUIPAMIENTO DE POZO DE AGUA POTABLE EN LA LOC. CARBÓ, SONORA CEA-PRODDERIHUOB20-063 DISEÑOS Y CONSTRUCCIÓN DEL NOROESTE CHS, SA DE CV</t>
  </si>
  <si>
    <t>C-000152/0120 SUSTITUCIÓN DE EQUIPO DE BOMBEO SAN JOSÉ, 3 BOMBAS DE 120 LT/SEG, 1 BOMBA DE 45 LT/SEG, 2 BOMBAS DE 115 LT/SEG, 1 BOMBA DE 90 LT/SEG, 8 VARIADORES DE VELOCIDAD EN LA LOC. GUAYMAS, SONORA CEA-PRODDERIHUOB20-061 EDIFICACIONES BOZA, SA DE CV</t>
  </si>
  <si>
    <t>C-00135//0190 CONSTRUCCIÓN DEL SISTEMA DE AGUA POTABLE Y EQUIPAMIENTO DE POZO EN LA LOC. MESA COLORADA MPIO. DE ALAMOS, SONORA CEA-APARURALIHUOB-20-069 SANTA ROSA CONSTUCCIONES, SA DE CV</t>
  </si>
  <si>
    <t>C-00134/0234 PERFORACIÓN Y AFORO DE POZO DE AGUA POTABLE EN LA LOC. ESQUEDA MPIO. FRONTERAS, SONORA CEA-PRODDERIHUOB21-007 COSALE DESARROLLOS, SA DE CV</t>
  </si>
  <si>
    <t>C-00135/0175 SUSTITUCIÓN DE EQUIPO DE BOMBEO SAN JOSÉ, 3 BOMBAS DE 120 LT/SEG, 1 BOMBA DE 45 LT/SEG, 2 BOMBAS DE 115 LT/SEG, 1 BOMBA DE 90 LT/SEG, 8 VARIADORES DE VELOCIDAD EN LA LOC. GUAYMAS, SON.CEA-PRODI-IHUADQ20-032 EDIFICACIONES BOZA, SA DE CV</t>
  </si>
  <si>
    <t>C-00152/0161 TERMINACIÓN DE RED DE ALCANTARILLADO EN LA LOC. BAHÍA DE KINO (ETAPA 3 DE 3) MPIO. HERMOSILLO, SON. CEA-PRODDERIHUOB21-017 EDIFICACIONES BOZA, SA DE CV</t>
  </si>
  <si>
    <t>PROGRAMA DE SOSTENIBILIDAD OPERATIVA Y FNANCIERA PARA MEJORAR LOS NIVELES DE EFICIENCIA FISICA Y COMERCIAL ASÍ COMO LA PRESTACIÓN DE LOS SERVICIOS DE AGUA POTABLE, ALCANTARILLADO Y SANEAMIENTO EN LOS MPIOS. DE GUAYMAS Y EMPALME BAJO UN ESQUE DE ASOCIACIÓN PÚBLICO PRIVADA (ESTUDIO DE DIAGNÓSTICO Y PLANEACIÓN INTEGRAL, ANÁLISIS DE VIABILIDAD DE UNA ASOCIACIÓN PÚBLICO PRIVADA INCLUYENDO EL ESTUDIO DE RENTABILIDAD SOCIAL  CEA-PROMAGUADFIEST20-001</t>
  </si>
  <si>
    <t>C-00134/0183 PERFORACIÓN DE POZO A 150 M DE PROFUNDIDAD CON ADEME DE 8" Y DOS PERFORACIONES EXPLORATORIAS EN LA LOC. VILLA PESQUEIRA EN EL ESTADO DE SON. CEA-PRODDERIHUOB20-061 DR51 CONSTRURENTAS, SA DE CV</t>
  </si>
  <si>
    <t>OBRAS COMPLEMENTARIAS DE SECTORIZACIÓN EN GUAYMAS NORTE, FRACCIONAMIENTO LOAS PERLAS-MIRAMAR, COLONIA NUEVO HORIZONTE Y EN BOULEVARD FAUSTINO FELIX EN GUAYMAS, SON. CEA-PRODDERIHUOB21-003 SONOOBRAS CONSTRUCTORES, SA DE CV</t>
  </si>
  <si>
    <t>REHABILITACIÓN DE 33 METROS LINEALES DE TUBERÍA DE PVC SANITARIA ENFRENTE DE RESTAURANTE EL BRONCO EN LA LOC. SAN SAN CARLOS MPIO GUAYMAS, SON. CEA-PRODDERIHUOB21-004 RS INFRAESTRUCTURA, SA DE CV</t>
  </si>
  <si>
    <t>C-00152/00159 PROTECCIÓN DE BORDOS DE PLANTA DE TRATAMIENTO DE AGUAS RESIDUALES EN EJIDO ALEJANDRO CARRILLO MARCOR MPIO. HERMOSILLO, SON., CEA-PRODDERIHUOB21-005 PROMOTORA MAJERUS S DE RL</t>
  </si>
  <si>
    <t>C-00134/0233 REHABILITACIÓN E INSTALACIÓN ELECTRICA DEL REBOMBEO SAN JOSÉ EN LA LOC. HEROICA DE GUAYMAS MPIO. DE GUAYMAS EN EL ESTADO DE SON. CEA-PRODDERIHUOB-21-006 EDIFICACIONES BOZA, SA DE CV</t>
  </si>
  <si>
    <t>OBRA DE INTERCONEXIÓN A LÍNEAS DE CONDUCCIÓN EN REBOMBEO C1 EN LA LOC. EMPALME, SON. CEA-PRODDERIHUOB21-015 SONOOBRAS CONSTRUCTORES, SA DE CV</t>
  </si>
  <si>
    <t>TERMINACIÓN, EQUIPAMIENTO E INTERCONEXIÓN POZO BOCA ABIERTA 3, EN LA LOC. GUAYMAS, SON. CEA-PRODDERIHUOB21-016 COSALE DESARROLLOS, SA DE CV</t>
  </si>
  <si>
    <t>TREN DE DESCARGA E INTERCONEXIÓN A TANQUE EN LA COLONIA JECOPACO MPIO. BENITO JUAREZ, SON. CEA-PRODDERIHUOB21-013 SONOOBRAS CONSTRUCTORES, SA DE CV</t>
  </si>
  <si>
    <t>C-00135/0173 SUSTITUCIÓN DE EQ BOMBEO BOCA ABIERTA, 3 BOMBAS DE 100 LT/SEG, 1 BOMBA DE 125 LT/SEG, 5 ARRANCADORES Y 5 VARIADORES DE VELOCIDAD EN GUAYMAS, SON. CEA-PRODI-IHUADQ20-031 SANTA ROSA CONSTRUCCIONES SA DE CV</t>
  </si>
  <si>
    <t>C-00135/0174 SUSTITUCIÓN DE EQUIPO DE BOMBEO BATUECAS, 3 BOMBAS E 80 LT/SEG, 1 BOMBA DE 50 LT/SEG Y 5 ARRANCADORES EN GUAYMAS, SON.  CA-PRODI-IHUADQ20-033 SASAEM CONSTRUCCIÓN Y SERVICIOS MÚLTIPLES SA DE CV</t>
  </si>
  <si>
    <t>C-00135/0176 EQUIPAMIENTO DE CÁRCAMO DE BOMBEO C1, 2 BOMBAS DE 120 LT/SEG, 3 BOMBAS DE 150 LT/SEG, 3 BOMBAS DE 80 LT/SEG, 8 ARRANCADORES, 2 VARIADORES DE VELOCIDAD E INSTALACIÓN ELÉCTRICA EN GUAYMAS, SON. CEA-PRODI-IHUADQ20-034 MARSA DISEÑO Y CONSTRUCCIÓN, SA DE CV</t>
  </si>
  <si>
    <t>C-0135/0179 SUMINISTRO E INSTALACIÓN DE 2 MACROMEDIDORES DE 36" EN LÍNEA DE LLEGADA A LOS TANQUES DE ALMACENAMIENTO DE LOS REBOMBEOS PB2 Y C-1 EN GUAYMAS, SON. CEA-DFIADQ20-064 THIAVZA, SA DE CV</t>
  </si>
  <si>
    <t>C-00135/0180 SUMINISTRO E INSTALACIÓN DE1 MACROMEDIDOR DE 24" EN LLEGADA A REBOMBEO SAN JOSÉ MPIO. GUAYMAS, SON.  CEA-DFIADQ20-065 HEGON CONSTRUCCIÓN Y SUPERVISIÓN, SA DE CV</t>
  </si>
  <si>
    <t>C-00135/0214 REHABILITACIÓN DE RED DE DREANJE SANITARIO EN COLONIA ORTIZ RUBIO, INCLUYE 3,439 ML DE RED DE ATARJEAS CON TUBO PVC SANITARIO DE 8" Y 439 DESCARGAS DOMICILIARIAS CON TUBO PVC DE 6" EN LA LOC. EMPALME, SON. CEA-PROAGUAIHUOB21-009 SONOOBRAS CONSTRUCTORES, SA DE CV</t>
  </si>
  <si>
    <t>C-001355/0216 LÍNEA DE AGUA POTABLE DE 8" DE DIAMETRO Y 4,600 M DE LONGITUD DE REBOMBEO FONDEPORT A TANQUE DE ALMACENAMIENTO EN LA LOCALIDAD DE GUAYMAS, SON. CEA-PROAGUAIHUOB21-010 RS INFRAESTRUCTURA, SA DE CV</t>
  </si>
  <si>
    <t>C-0152/119 DIAGNOSTICOS Y PROYECTOS EJECUTIVOS PARA LA REHABILITACIÓN DE LAS PLANTAS DE TRATAMIENTO DE AGUAS RESIDUALES EN URES, ACONCHI, SAN FELIPE DE JESÚS, HUEPAC, BANAMICHI Y ARIZPE, SON. CEA-BDANIHUSRO20-058 INFRA P3 LATAM, SA DE CV</t>
  </si>
  <si>
    <t>C-00106/0010 ACCIONES DE DESINFECCIÓN DEL AGUA (SUMINISTRO DE HIPLOCORITO DE CALCIO (AHC) ADQUISICIÓN DE PASTILLAS DPD PARA MUESTREOS DE CLORO LIBRE RESIDUAL (ADP), ADQUISICIÓN DE EQUIPO COLORIMETRICO O DIGITAL (AEC) INSTALACIÓN DE EQUIPOS DE CLORACIÓN) EN LOC. VARIAS MPIOS. VARIOS EN EL ESTADO DE SON. CEA-PROAGUAIHUADQ21-012 EQUIPOS Y PRODUCTOS QUÍMICOS DEL NOROESTE, SA DE CV</t>
  </si>
  <si>
    <t>C-00135/0215 LÍNEA DE AGUA POTABLE DE 10" DE DIÁMETRO Y 2948M DE LONGITUD Y EQUIPAMIENTO DE REBOMBEOS ARRECIFES Y DELFINARIO, EN LA LOC. GUAYMAS MPIO. GUAYMAS, SON. CEA-PROAGUAIHUOB21-011 GIFE OBRA CIVIL, SA DE CV</t>
  </si>
  <si>
    <t>C-00135/0212 PROYECTO EJECUTIVO PARA EL ABASTECIMIENTO DE AGUA POTABLE, REDES DE ALCANTARILLADO Y SISTEMA DE SANEAMIENTO EN LOC. DE LA ETNIA YAQUI EN EL ESTADO DE SON. CEA-PROAGUAIHUSRO-21018 MIRANDA, ARANA, VELASCO, SC</t>
  </si>
  <si>
    <t>C-00135/0181 SUMINISTRO E INSTALACIÓN DE 1 MACROMEDIDOR DE 20" EN LLEGADA DE REBOMBEO BATUECAS MPIO GUAYMAS, SON.  CEA-DFIADQ20-066 PURA TECHNICS, SA DE CV</t>
  </si>
  <si>
    <t>0117606788</t>
  </si>
  <si>
    <t>0117934130</t>
  </si>
  <si>
    <t>INFRAESTRUCTURA HIDROAGRICOLA</t>
  </si>
  <si>
    <t>NOVILLO INFRAEST HIDROAGRICOLA</t>
  </si>
  <si>
    <t>NOVILLO INFRAESTRUCTURA HIDROAGRICOLA</t>
  </si>
  <si>
    <t>PROAGUA EDO 2021</t>
  </si>
  <si>
    <t>BBVA PRODI 2016</t>
  </si>
  <si>
    <t>C-00135/218 CANANEA CEA-IHUADQ21-23 REP EQUIPAMIENTO ELECTROMECANICO DE BOMBEO "EL RIITO" DR51 CONSTRUR</t>
  </si>
  <si>
    <t>C-00135/219  CEA-IHUSRO21-24 DIAGNOSTICO INT. DE LOS SISTEMAS AGUA POTABLE LOC. CANANEA, DRENAJE DANIEL AVECEDO</t>
  </si>
  <si>
    <t>C/00135-300 TAJIMAROA CAJEME  ANT PROAGUAIHUOB21-28 CONSTRUCCION DE SISTEMA LAGUNAR DE 1.58 L/S, WACOVE CONSTRUCTORES</t>
  </si>
  <si>
    <t>C00135/301 ESTACION CORRAL CJM, CEA-PROAGUAIHUOB21-29 CONST SIST LAGUNAR 3.97 L/S, CONSTRUCTORA 54</t>
  </si>
  <si>
    <t>C00135/299 PUNTA CHUECA CEA-PROAGUAIHUADQ21-31 EQUIPAMIENTO DE  SISTEMA  FOTOVOLTAICO PARA DESALADORA Y POZO, TIVATEC</t>
  </si>
  <si>
    <t xml:space="preserve">C00135/298 DESMBQUE-PITIQUITO 21-30 CEA-PROAGUAIHUOB21-30 CONSTRUC CAJAS VALVULAS EN LINEA CONDUC,TQUE ELEVADO Y CONEXION A PANELES SOLARES, IMG PRY HIDR  </t>
  </si>
  <si>
    <t>C00-106/10  CONV-ADMON CEA-ADDGIHU02-2021 MONITOREO CLORO RESIDUAL DESINFECCION DEL AGUA 2021 PROAGUA</t>
  </si>
  <si>
    <t>P0019/0016 CONTRALORIA SOCIAL  PROAGUA 2021 ACUERDO ADMON CEA-ADDGIHU04-2021 SUPERV TECNICA PROAGUA 2021</t>
  </si>
  <si>
    <t>P019/0017SUPERVISION TECNICA  PROAGUA 2021, ACUERDO ADMON CEA-ADDGIHU02-2021 SUPERVISION TECNICA PROAGUA 2021</t>
  </si>
  <si>
    <t xml:space="preserve">C00154/16 CEA-IHOB21-026 DESAZOLVE DRENAJES,  CEA-AIHSAEYE-IHOB21-26 REHAB DESAZOLVE 46.3KM DRENES Y ENTRADAS AGUA SUBRAMALES DREN PESCADO YVICTORIA, PROMAYCO GYM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</si>
</sst>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  <numFmt numFmtId="169" formatCode="_-* #,##0.00_-;\-* #,##0.00_-;_-* &quot;-&quot;_-;_-@_-"/>
  </numFmts>
  <fonts count="6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20"/>
      <color theme="1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Arial Narrow"/>
      <family val="2"/>
    </font>
    <font>
      <b/>
      <sz val="14"/>
      <name val="Arial Narrow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1"/>
      <name val="Arial Narrow"/>
      <family val="2"/>
    </font>
    <font>
      <sz val="7.5"/>
      <color theme="1"/>
      <name val="Arial Narrow"/>
      <family val="2"/>
    </font>
    <font>
      <sz val="7"/>
      <color theme="1"/>
      <name val="Arial"/>
      <family val="2"/>
    </font>
    <font>
      <b/>
      <vertAlign val="superscript"/>
      <sz val="7.5"/>
      <color theme="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FF0000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rgb="FFFFFF00"/>
      <name val="Calibri"/>
      <family val="2"/>
      <scheme val="minor"/>
    </font>
    <font>
      <sz val="10"/>
      <color theme="1"/>
      <name val="Verdana"/>
      <family val="2"/>
    </font>
    <font>
      <vertAlign val="superscript"/>
      <sz val="9"/>
      <color theme="1"/>
      <name val="Arial"/>
      <family val="2"/>
    </font>
    <font>
      <sz val="12"/>
      <color theme="1"/>
      <name val="Times New Roman"/>
      <family val="1"/>
    </font>
    <font>
      <vertAlign val="superscript"/>
      <sz val="10"/>
      <color theme="1"/>
      <name val="Symbol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rgb="FFD9D9D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7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0" xfId="0" applyFont="1"/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justify" vertical="center" wrapText="1"/>
      <protection locked="0"/>
    </xf>
    <xf numFmtId="0" fontId="4" fillId="0" borderId="35" xfId="0" applyFont="1" applyBorder="1" applyAlignment="1" applyProtection="1">
      <alignment horizontal="justify" vertical="center" wrapText="1"/>
      <protection locked="0"/>
    </xf>
    <xf numFmtId="0" fontId="14" fillId="0" borderId="0" xfId="0" applyFont="1" applyProtection="1"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4" fontId="15" fillId="0" borderId="17" xfId="0" applyNumberFormat="1" applyFont="1" applyBorder="1" applyAlignment="1" applyProtection="1">
      <alignment horizontal="right" vertical="center"/>
      <protection locked="0"/>
    </xf>
    <xf numFmtId="4" fontId="15" fillId="0" borderId="6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Protection="1">
      <protection locked="0"/>
    </xf>
    <xf numFmtId="4" fontId="15" fillId="0" borderId="17" xfId="0" applyNumberFormat="1" applyFont="1" applyBorder="1" applyAlignment="1">
      <alignment horizontal="right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49" fontId="12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7" xfId="0" applyNumberFormat="1" applyFont="1" applyBorder="1" applyAlignment="1" applyProtection="1">
      <alignment horizontal="right"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4" fontId="13" fillId="0" borderId="17" xfId="0" applyNumberFormat="1" applyFont="1" applyBorder="1" applyAlignment="1" applyProtection="1">
      <alignment horizontal="right" vertical="center" wrapText="1"/>
      <protection locked="0"/>
    </xf>
    <xf numFmtId="0" fontId="21" fillId="0" borderId="0" xfId="0" applyFont="1" applyProtection="1"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1" fillId="0" borderId="35" xfId="0" applyFont="1" applyBorder="1" applyAlignment="1" applyProtection="1">
      <alignment horizontal="left" vertical="center" wrapText="1" indent="4"/>
      <protection locked="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8" fillId="0" borderId="0" xfId="0" applyFont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left" vertical="center"/>
      <protection locked="0"/>
    </xf>
    <xf numFmtId="4" fontId="15" fillId="0" borderId="34" xfId="0" applyNumberFormat="1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4" fontId="15" fillId="0" borderId="34" xfId="0" applyNumberFormat="1" applyFont="1" applyBorder="1" applyAlignment="1">
      <alignment horizontal="right" vertical="center"/>
    </xf>
    <xf numFmtId="0" fontId="22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Protection="1">
      <protection locked="0"/>
    </xf>
    <xf numFmtId="3" fontId="9" fillId="0" borderId="17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 applyProtection="1">
      <alignment horizontal="right" vertical="center" wrapText="1"/>
      <protection locked="0"/>
    </xf>
    <xf numFmtId="3" fontId="11" fillId="0" borderId="17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 applyProtection="1">
      <alignment horizontal="right" vertical="center" wrapText="1"/>
      <protection locked="0"/>
    </xf>
    <xf numFmtId="3" fontId="2" fillId="0" borderId="20" xfId="0" applyNumberFormat="1" applyFont="1" applyBorder="1" applyAlignment="1">
      <alignment horizontal="right" vertical="center" wrapText="1"/>
    </xf>
    <xf numFmtId="0" fontId="2" fillId="0" borderId="0" xfId="0" applyFont="1" applyAlignment="1" applyProtection="1">
      <alignment horizontal="justify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4" fontId="15" fillId="0" borderId="21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7" xfId="0" applyFont="1" applyBorder="1" applyAlignment="1">
      <alignment horizontal="right" vertical="center"/>
    </xf>
    <xf numFmtId="0" fontId="4" fillId="0" borderId="2" xfId="0" applyFont="1" applyBorder="1"/>
    <xf numFmtId="0" fontId="24" fillId="0" borderId="9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7" fillId="0" borderId="6" xfId="0" applyFont="1" applyBorder="1" applyAlignment="1">
      <alignment horizontal="left" vertical="center" wrapText="1" indent="5"/>
    </xf>
    <xf numFmtId="0" fontId="27" fillId="0" borderId="7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6" fillId="5" borderId="3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7" fillId="0" borderId="6" xfId="0" applyFont="1" applyBorder="1" applyAlignment="1">
      <alignment horizontal="left" vertical="center" indent="5"/>
    </xf>
    <xf numFmtId="0" fontId="27" fillId="0" borderId="6" xfId="0" applyFont="1" applyBorder="1" applyAlignment="1">
      <alignment horizontal="justify" vertical="center"/>
    </xf>
    <xf numFmtId="0" fontId="26" fillId="0" borderId="6" xfId="0" applyFont="1" applyBorder="1" applyAlignment="1">
      <alignment horizontal="left" vertical="center" indent="1"/>
    </xf>
    <xf numFmtId="0" fontId="27" fillId="0" borderId="9" xfId="0" applyFont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0" fillId="0" borderId="0" xfId="0" applyFont="1"/>
    <xf numFmtId="0" fontId="27" fillId="0" borderId="6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26" fillId="5" borderId="3" xfId="0" applyFont="1" applyFill="1" applyBorder="1" applyAlignment="1">
      <alignment horizontal="center" vertical="center" wrapText="1"/>
    </xf>
    <xf numFmtId="41" fontId="27" fillId="0" borderId="6" xfId="0" applyNumberFormat="1" applyFont="1" applyBorder="1" applyAlignment="1" applyProtection="1">
      <alignment vertical="center" wrapText="1"/>
      <protection locked="0"/>
    </xf>
    <xf numFmtId="41" fontId="27" fillId="0" borderId="6" xfId="0" applyNumberFormat="1" applyFont="1" applyBorder="1" applyAlignment="1">
      <alignment vertical="center" wrapText="1"/>
    </xf>
    <xf numFmtId="41" fontId="27" fillId="0" borderId="6" xfId="0" applyNumberFormat="1" applyFont="1" applyBorder="1" applyAlignment="1">
      <alignment horizontal="right" vertical="center"/>
    </xf>
    <xf numFmtId="41" fontId="27" fillId="5" borderId="6" xfId="0" applyNumberFormat="1" applyFont="1" applyFill="1" applyBorder="1" applyAlignment="1">
      <alignment horizontal="right" vertical="center" wrapText="1"/>
    </xf>
    <xf numFmtId="41" fontId="26" fillId="0" borderId="6" xfId="0" applyNumberFormat="1" applyFont="1" applyBorder="1" applyAlignment="1">
      <alignment horizontal="right" vertical="center" wrapText="1"/>
    </xf>
    <xf numFmtId="41" fontId="26" fillId="0" borderId="6" xfId="0" applyNumberFormat="1" applyFont="1" applyBorder="1" applyAlignment="1">
      <alignment horizontal="right" vertical="center"/>
    </xf>
    <xf numFmtId="41" fontId="26" fillId="0" borderId="6" xfId="0" applyNumberFormat="1" applyFont="1" applyBorder="1" applyAlignment="1">
      <alignment vertical="center" wrapText="1"/>
    </xf>
    <xf numFmtId="41" fontId="26" fillId="0" borderId="6" xfId="0" applyNumberFormat="1" applyFont="1" applyBorder="1" applyAlignment="1" applyProtection="1">
      <alignment vertical="center" wrapText="1"/>
      <protection locked="0"/>
    </xf>
    <xf numFmtId="41" fontId="27" fillId="2" borderId="6" xfId="0" applyNumberFormat="1" applyFont="1" applyFill="1" applyBorder="1" applyAlignment="1">
      <alignment vertical="center" wrapText="1"/>
    </xf>
    <xf numFmtId="41" fontId="27" fillId="0" borderId="6" xfId="0" applyNumberFormat="1" applyFont="1" applyBorder="1" applyAlignment="1">
      <alignment horizontal="right" vertical="center" wrapText="1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17" fillId="0" borderId="0" xfId="0" applyFont="1" applyAlignment="1" applyProtection="1">
      <alignment horizontal="right" vertical="top"/>
      <protection locked="0"/>
    </xf>
    <xf numFmtId="0" fontId="32" fillId="0" borderId="0" xfId="0" applyFont="1" applyProtection="1">
      <protection locked="0"/>
    </xf>
    <xf numFmtId="0" fontId="26" fillId="5" borderId="12" xfId="0" applyFont="1" applyFill="1" applyBorder="1" applyAlignment="1">
      <alignment horizontal="center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6" xfId="0" applyFont="1" applyBorder="1" applyAlignment="1">
      <alignment horizontal="left" vertical="center" indent="1"/>
    </xf>
    <xf numFmtId="0" fontId="26" fillId="0" borderId="6" xfId="0" applyFont="1" applyBorder="1" applyAlignment="1">
      <alignment vertical="center"/>
    </xf>
    <xf numFmtId="0" fontId="26" fillId="0" borderId="5" xfId="0" applyFont="1" applyBorder="1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38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/>
    </xf>
    <xf numFmtId="0" fontId="14" fillId="0" borderId="19" xfId="0" applyFont="1" applyBorder="1"/>
    <xf numFmtId="0" fontId="15" fillId="2" borderId="26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15" fillId="2" borderId="27" xfId="0" applyFont="1" applyFill="1" applyBorder="1" applyAlignment="1">
      <alignment horizontal="right" vertical="center"/>
    </xf>
    <xf numFmtId="0" fontId="36" fillId="0" borderId="0" xfId="12" applyFont="1" applyAlignment="1">
      <alignment horizontal="left"/>
    </xf>
    <xf numFmtId="49" fontId="37" fillId="0" borderId="0" xfId="12" applyNumberFormat="1" applyFont="1" applyAlignment="1">
      <alignment horizontal="left"/>
    </xf>
    <xf numFmtId="49" fontId="3" fillId="0" borderId="0" xfId="12" applyNumberFormat="1" applyFont="1" applyAlignment="1">
      <alignment horizontal="center" vertical="top"/>
    </xf>
    <xf numFmtId="1" fontId="3" fillId="0" borderId="0" xfId="12" applyNumberFormat="1" applyFont="1" applyAlignment="1">
      <alignment vertical="top"/>
    </xf>
    <xf numFmtId="1" fontId="38" fillId="0" borderId="0" xfId="12" applyNumberFormat="1" applyFont="1" applyAlignment="1">
      <alignment vertical="top"/>
    </xf>
    <xf numFmtId="49" fontId="38" fillId="0" borderId="0" xfId="12" applyNumberFormat="1" applyFont="1" applyAlignment="1">
      <alignment vertical="top"/>
    </xf>
    <xf numFmtId="49" fontId="3" fillId="0" borderId="0" xfId="12" applyNumberFormat="1" applyFont="1" applyAlignment="1">
      <alignment vertical="top" wrapText="1"/>
    </xf>
    <xf numFmtId="1" fontId="39" fillId="2" borderId="19" xfId="12" applyNumberFormat="1" applyFont="1" applyFill="1" applyBorder="1" applyAlignment="1">
      <alignment horizontal="centerContinuous" wrapText="1"/>
    </xf>
    <xf numFmtId="1" fontId="37" fillId="2" borderId="19" xfId="12" applyNumberFormat="1" applyFont="1" applyFill="1" applyBorder="1" applyAlignment="1">
      <alignment horizontal="centerContinuous" wrapText="1"/>
    </xf>
    <xf numFmtId="1" fontId="37" fillId="2" borderId="19" xfId="12" applyNumberFormat="1" applyFont="1" applyFill="1" applyBorder="1" applyAlignment="1">
      <alignment horizontal="centerContinuous"/>
    </xf>
    <xf numFmtId="49" fontId="37" fillId="2" borderId="19" xfId="12" applyNumberFormat="1" applyFont="1" applyFill="1" applyBorder="1" applyAlignment="1">
      <alignment horizontal="centerContinuous"/>
    </xf>
    <xf numFmtId="0" fontId="37" fillId="2" borderId="19" xfId="12" applyFont="1" applyFill="1" applyBorder="1" applyAlignment="1">
      <alignment horizontal="center" wrapText="1"/>
    </xf>
    <xf numFmtId="1" fontId="38" fillId="2" borderId="19" xfId="12" applyNumberFormat="1" applyFont="1" applyFill="1" applyBorder="1" applyAlignment="1" applyProtection="1">
      <alignment horizontal="center"/>
      <protection locked="0"/>
    </xf>
    <xf numFmtId="1" fontId="38" fillId="2" borderId="19" xfId="12" applyNumberFormat="1" applyFont="1" applyFill="1" applyBorder="1" applyAlignment="1" applyProtection="1">
      <alignment horizontal="center" wrapText="1"/>
      <protection locked="0"/>
    </xf>
    <xf numFmtId="0" fontId="38" fillId="2" borderId="19" xfId="12" applyFont="1" applyFill="1" applyBorder="1" applyAlignment="1">
      <alignment horizontal="center" wrapText="1"/>
    </xf>
    <xf numFmtId="0" fontId="38" fillId="0" borderId="41" xfId="12" applyFont="1" applyBorder="1" applyAlignment="1">
      <alignment horizontal="center" vertical="top" wrapText="1"/>
    </xf>
    <xf numFmtId="49" fontId="38" fillId="0" borderId="39" xfId="12" applyNumberFormat="1" applyFont="1" applyBorder="1" applyAlignment="1">
      <alignment horizontal="center" vertical="top" wrapText="1"/>
    </xf>
    <xf numFmtId="49" fontId="38" fillId="0" borderId="27" xfId="12" applyNumberFormat="1" applyFont="1" applyBorder="1" applyAlignment="1">
      <alignment horizontal="center" vertical="top" wrapText="1"/>
    </xf>
    <xf numFmtId="1" fontId="38" fillId="0" borderId="27" xfId="12" applyNumberFormat="1" applyFont="1" applyBorder="1" applyAlignment="1" applyProtection="1">
      <alignment horizontal="center" vertical="top"/>
      <protection locked="0"/>
    </xf>
    <xf numFmtId="1" fontId="38" fillId="0" borderId="27" xfId="12" applyNumberFormat="1" applyFont="1" applyBorder="1" applyAlignment="1" applyProtection="1">
      <alignment horizontal="center" vertical="top" wrapText="1"/>
      <protection locked="0"/>
    </xf>
    <xf numFmtId="0" fontId="38" fillId="0" borderId="31" xfId="12" applyFont="1" applyBorder="1" applyAlignment="1">
      <alignment horizontal="center" vertical="top" wrapText="1"/>
    </xf>
    <xf numFmtId="0" fontId="38" fillId="0" borderId="19" xfId="12" applyFont="1" applyBorder="1" applyAlignment="1">
      <alignment horizontal="center" vertical="top" wrapText="1"/>
    </xf>
    <xf numFmtId="0" fontId="39" fillId="0" borderId="19" xfId="1" applyFont="1" applyBorder="1" applyAlignment="1">
      <alignment vertical="top"/>
    </xf>
    <xf numFmtId="2" fontId="40" fillId="0" borderId="19" xfId="6" quotePrefix="1" applyNumberFormat="1" applyFont="1" applyFill="1" applyBorder="1" applyAlignment="1">
      <alignment horizontal="left" vertical="top" wrapText="1"/>
    </xf>
    <xf numFmtId="0" fontId="41" fillId="0" borderId="0" xfId="1" applyFont="1" applyAlignment="1">
      <alignment vertical="top"/>
    </xf>
    <xf numFmtId="0" fontId="39" fillId="0" borderId="19" xfId="0" applyFont="1" applyBorder="1" applyAlignment="1">
      <alignment vertical="top"/>
    </xf>
    <xf numFmtId="2" fontId="38" fillId="0" borderId="19" xfId="1" applyNumberFormat="1" applyFont="1" applyBorder="1" applyAlignment="1">
      <alignment horizontal="left" vertical="top"/>
    </xf>
    <xf numFmtId="2" fontId="38" fillId="0" borderId="19" xfId="6" applyNumberFormat="1" applyFont="1" applyFill="1" applyBorder="1" applyAlignment="1">
      <alignment horizontal="left" vertical="top"/>
    </xf>
    <xf numFmtId="49" fontId="38" fillId="0" borderId="0" xfId="1" applyNumberFormat="1" applyFont="1" applyAlignment="1">
      <alignment horizontal="center" vertical="top"/>
    </xf>
    <xf numFmtId="0" fontId="38" fillId="0" borderId="0" xfId="1" applyFont="1" applyAlignment="1">
      <alignment vertical="top"/>
    </xf>
    <xf numFmtId="0" fontId="38" fillId="0" borderId="0" xfId="1" applyFont="1" applyAlignment="1">
      <alignment horizontal="center" vertical="top"/>
    </xf>
    <xf numFmtId="49" fontId="44" fillId="0" borderId="0" xfId="1" applyNumberFormat="1" applyFont="1" applyAlignment="1">
      <alignment horizontal="left" vertical="top"/>
    </xf>
    <xf numFmtId="0" fontId="41" fillId="0" borderId="0" xfId="1" applyFont="1" applyAlignment="1">
      <alignment horizontal="center" vertical="top"/>
    </xf>
    <xf numFmtId="49" fontId="41" fillId="0" borderId="0" xfId="1" applyNumberFormat="1" applyFont="1" applyAlignment="1">
      <alignment horizontal="center" vertical="top"/>
    </xf>
    <xf numFmtId="0" fontId="45" fillId="0" borderId="0" xfId="0" applyFont="1"/>
    <xf numFmtId="0" fontId="46" fillId="3" borderId="19" xfId="0" applyFont="1" applyFill="1" applyBorder="1" applyAlignment="1">
      <alignment vertical="center" wrapText="1" readingOrder="1"/>
    </xf>
    <xf numFmtId="0" fontId="47" fillId="3" borderId="19" xfId="0" applyFont="1" applyFill="1" applyBorder="1" applyAlignment="1">
      <alignment horizontal="center" vertical="center" wrapText="1"/>
    </xf>
    <xf numFmtId="3" fontId="46" fillId="3" borderId="19" xfId="0" applyNumberFormat="1" applyFont="1" applyFill="1" applyBorder="1" applyAlignment="1">
      <alignment horizontal="center" vertical="center" wrapText="1" readingOrder="1"/>
    </xf>
    <xf numFmtId="0" fontId="46" fillId="3" borderId="19" xfId="0" applyFont="1" applyFill="1" applyBorder="1" applyAlignment="1">
      <alignment horizontal="center" vertical="center" readingOrder="1"/>
    </xf>
    <xf numFmtId="0" fontId="46" fillId="3" borderId="19" xfId="0" applyFont="1" applyFill="1" applyBorder="1" applyAlignment="1">
      <alignment horizontal="center" vertical="center" wrapText="1" readingOrder="1"/>
    </xf>
    <xf numFmtId="0" fontId="46" fillId="3" borderId="19" xfId="0" applyFont="1" applyFill="1" applyBorder="1" applyAlignment="1">
      <alignment horizontal="center" vertical="center" wrapText="1"/>
    </xf>
    <xf numFmtId="0" fontId="46" fillId="3" borderId="19" xfId="0" applyFont="1" applyFill="1" applyBorder="1" applyAlignment="1">
      <alignment horizontal="justify" vertical="center" wrapText="1"/>
    </xf>
    <xf numFmtId="0" fontId="46" fillId="3" borderId="19" xfId="0" applyFont="1" applyFill="1" applyBorder="1" applyAlignment="1">
      <alignment horizontal="left" vertical="center" wrapText="1" readingOrder="1"/>
    </xf>
    <xf numFmtId="0" fontId="47" fillId="3" borderId="19" xfId="0" applyFont="1" applyFill="1" applyBorder="1" applyAlignment="1">
      <alignment horizontal="center" vertical="center"/>
    </xf>
    <xf numFmtId="0" fontId="46" fillId="3" borderId="19" xfId="0" applyFont="1" applyFill="1" applyBorder="1" applyAlignment="1">
      <alignment wrapText="1"/>
    </xf>
    <xf numFmtId="0" fontId="47" fillId="3" borderId="19" xfId="0" applyFont="1" applyFill="1" applyBorder="1" applyAlignment="1">
      <alignment wrapText="1"/>
    </xf>
    <xf numFmtId="0" fontId="36" fillId="3" borderId="19" xfId="0" applyFont="1" applyFill="1" applyBorder="1" applyAlignment="1">
      <alignment horizontal="center" vertical="top" wrapText="1" readingOrder="1"/>
    </xf>
    <xf numFmtId="0" fontId="48" fillId="3" borderId="19" xfId="0" applyFont="1" applyFill="1" applyBorder="1" applyAlignment="1">
      <alignment horizontal="center" vertical="center" wrapText="1" readingOrder="1"/>
    </xf>
    <xf numFmtId="0" fontId="49" fillId="3" borderId="19" xfId="0" applyFont="1" applyFill="1" applyBorder="1" applyAlignment="1">
      <alignment horizontal="center" vertical="center" wrapText="1" readingOrder="1"/>
    </xf>
    <xf numFmtId="0" fontId="50" fillId="0" borderId="0" xfId="0" applyFont="1"/>
    <xf numFmtId="43" fontId="0" fillId="0" borderId="0" xfId="11" applyFont="1" applyAlignment="1">
      <alignment horizontal="center"/>
    </xf>
    <xf numFmtId="43" fontId="55" fillId="0" borderId="19" xfId="11" applyFont="1" applyBorder="1" applyAlignment="1">
      <alignment horizontal="center" vertical="center"/>
    </xf>
    <xf numFmtId="0" fontId="55" fillId="0" borderId="19" xfId="0" applyFont="1" applyBorder="1" applyAlignment="1">
      <alignment horizontal="justify" vertical="center"/>
    </xf>
    <xf numFmtId="43" fontId="56" fillId="0" borderId="19" xfId="11" applyFont="1" applyBorder="1" applyAlignment="1">
      <alignment horizontal="center" vertical="center"/>
    </xf>
    <xf numFmtId="0" fontId="0" fillId="13" borderId="0" xfId="0" applyFill="1"/>
    <xf numFmtId="43" fontId="55" fillId="13" borderId="19" xfId="11" applyFont="1" applyFill="1" applyBorder="1" applyAlignment="1">
      <alignment horizontal="center" vertical="center"/>
    </xf>
    <xf numFmtId="0" fontId="55" fillId="13" borderId="19" xfId="0" applyFont="1" applyFill="1" applyBorder="1" applyAlignment="1">
      <alignment horizontal="justify" vertical="center"/>
    </xf>
    <xf numFmtId="43" fontId="57" fillId="0" borderId="19" xfId="11" applyFont="1" applyBorder="1" applyAlignment="1">
      <alignment horizontal="center" vertical="center"/>
    </xf>
    <xf numFmtId="43" fontId="56" fillId="0" borderId="19" xfId="11" applyFont="1" applyFill="1" applyBorder="1" applyAlignment="1">
      <alignment horizontal="center" vertical="center"/>
    </xf>
    <xf numFmtId="43" fontId="58" fillId="0" borderId="19" xfId="11" applyFont="1" applyFill="1" applyBorder="1" applyAlignment="1">
      <alignment horizontal="center" vertical="center"/>
    </xf>
    <xf numFmtId="43" fontId="58" fillId="0" borderId="19" xfId="11" applyFont="1" applyBorder="1" applyAlignment="1">
      <alignment horizontal="center" vertical="center"/>
    </xf>
    <xf numFmtId="0" fontId="59" fillId="0" borderId="19" xfId="0" applyFont="1" applyBorder="1" applyAlignment="1">
      <alignment horizontal="justify" vertical="center"/>
    </xf>
    <xf numFmtId="43" fontId="56" fillId="13" borderId="19" xfId="11" applyFont="1" applyFill="1" applyBorder="1" applyAlignment="1">
      <alignment horizontal="center" vertical="center"/>
    </xf>
    <xf numFmtId="43" fontId="55" fillId="0" borderId="6" xfId="11" applyFont="1" applyBorder="1" applyAlignment="1">
      <alignment horizontal="center" vertical="center"/>
    </xf>
    <xf numFmtId="43" fontId="55" fillId="0" borderId="3" xfId="1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0" fontId="43" fillId="0" borderId="4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4" fontId="43" fillId="0" borderId="14" xfId="0" applyNumberFormat="1" applyFont="1" applyBorder="1" applyAlignment="1">
      <alignment horizontal="right" vertical="center"/>
    </xf>
    <xf numFmtId="4" fontId="43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3" borderId="19" xfId="0" applyFill="1" applyBorder="1"/>
    <xf numFmtId="41" fontId="27" fillId="3" borderId="6" xfId="0" applyNumberFormat="1" applyFont="1" applyFill="1" applyBorder="1" applyAlignment="1" applyProtection="1">
      <alignment vertical="center" wrapText="1"/>
      <protection locked="0"/>
    </xf>
    <xf numFmtId="0" fontId="56" fillId="0" borderId="19" xfId="0" applyFont="1" applyBorder="1" applyAlignment="1">
      <alignment horizontal="justify" vertical="center"/>
    </xf>
    <xf numFmtId="0" fontId="34" fillId="11" borderId="24" xfId="0" applyFont="1" applyFill="1" applyBorder="1" applyAlignment="1">
      <alignment horizontal="center" vertical="center" wrapText="1"/>
    </xf>
    <xf numFmtId="0" fontId="25" fillId="10" borderId="44" xfId="0" applyFont="1" applyFill="1" applyBorder="1" applyAlignment="1">
      <alignment horizontal="center" vertical="center" textRotation="90" wrapText="1"/>
    </xf>
    <xf numFmtId="0" fontId="25" fillId="10" borderId="44" xfId="0" applyFont="1" applyFill="1" applyBorder="1" applyAlignment="1">
      <alignment horizontal="center" vertical="center" textRotation="90"/>
    </xf>
    <xf numFmtId="0" fontId="25" fillId="10" borderId="42" xfId="0" applyFont="1" applyFill="1" applyBorder="1" applyAlignment="1">
      <alignment horizontal="center" vertical="center" textRotation="90"/>
    </xf>
    <xf numFmtId="0" fontId="25" fillId="6" borderId="42" xfId="0" applyFont="1" applyFill="1" applyBorder="1" applyAlignment="1">
      <alignment horizontal="center" vertical="center" textRotation="90"/>
    </xf>
    <xf numFmtId="0" fontId="25" fillId="6" borderId="45" xfId="0" applyFont="1" applyFill="1" applyBorder="1" applyAlignment="1">
      <alignment horizontal="center" vertical="center" textRotation="90"/>
    </xf>
    <xf numFmtId="0" fontId="25" fillId="3" borderId="44" xfId="0" applyFont="1" applyFill="1" applyBorder="1" applyAlignment="1">
      <alignment horizontal="center" vertical="center" textRotation="90" wrapText="1"/>
    </xf>
    <xf numFmtId="0" fontId="25" fillId="9" borderId="45" xfId="0" applyFont="1" applyFill="1" applyBorder="1" applyAlignment="1">
      <alignment horizontal="center" vertical="center" textRotation="90" wrapText="1"/>
    </xf>
    <xf numFmtId="0" fontId="25" fillId="8" borderId="44" xfId="0" applyFont="1" applyFill="1" applyBorder="1" applyAlignment="1">
      <alignment horizontal="center" vertical="center" textRotation="90" wrapText="1"/>
    </xf>
    <xf numFmtId="0" fontId="25" fillId="8" borderId="42" xfId="0" applyFont="1" applyFill="1" applyBorder="1" applyAlignment="1">
      <alignment horizontal="center" vertical="center" textRotation="90" wrapText="1"/>
    </xf>
    <xf numFmtId="0" fontId="25" fillId="8" borderId="46" xfId="0" applyFont="1" applyFill="1" applyBorder="1" applyAlignment="1">
      <alignment horizontal="center" vertical="center" textRotation="90" wrapText="1"/>
    </xf>
    <xf numFmtId="0" fontId="33" fillId="7" borderId="44" xfId="0" applyFont="1" applyFill="1" applyBorder="1" applyAlignment="1">
      <alignment horizontal="center" vertical="center" textRotation="90" wrapText="1"/>
    </xf>
    <xf numFmtId="0" fontId="33" fillId="7" borderId="47" xfId="0" applyFont="1" applyFill="1" applyBorder="1" applyAlignment="1">
      <alignment horizontal="center" vertical="center" textRotation="90" wrapText="1"/>
    </xf>
    <xf numFmtId="0" fontId="33" fillId="7" borderId="42" xfId="0" applyFont="1" applyFill="1" applyBorder="1" applyAlignment="1">
      <alignment horizontal="center" vertical="center" textRotation="90" wrapText="1"/>
    </xf>
    <xf numFmtId="0" fontId="33" fillId="7" borderId="45" xfId="0" applyFont="1" applyFill="1" applyBorder="1" applyAlignment="1">
      <alignment horizontal="center" vertical="center" textRotation="90" wrapText="1"/>
    </xf>
    <xf numFmtId="0" fontId="0" fillId="3" borderId="19" xfId="0" applyFill="1" applyBorder="1" applyAlignment="1">
      <alignment horizontal="left"/>
    </xf>
    <xf numFmtId="0" fontId="0" fillId="3" borderId="19" xfId="0" applyFill="1" applyBorder="1" applyAlignment="1">
      <alignment horizontal="right"/>
    </xf>
    <xf numFmtId="43" fontId="47" fillId="3" borderId="19" xfId="11" applyFont="1" applyFill="1" applyBorder="1"/>
    <xf numFmtId="0" fontId="0" fillId="3" borderId="19" xfId="0" applyFill="1" applyBorder="1" applyAlignment="1">
      <alignment horizontal="left" vertical="top"/>
    </xf>
    <xf numFmtId="1" fontId="0" fillId="3" borderId="19" xfId="0" applyNumberFormat="1" applyFill="1" applyBorder="1"/>
    <xf numFmtId="43" fontId="46" fillId="3" borderId="19" xfId="11" applyFont="1" applyFill="1" applyBorder="1" applyAlignment="1">
      <alignment horizontal="left" vertical="center" wrapText="1"/>
    </xf>
    <xf numFmtId="4" fontId="60" fillId="3" borderId="19" xfId="0" applyNumberFormat="1" applyFont="1" applyFill="1" applyBorder="1" applyAlignment="1">
      <alignment horizontal="right" vertical="top"/>
    </xf>
    <xf numFmtId="4" fontId="3" fillId="3" borderId="19" xfId="0" applyNumberFormat="1" applyFont="1" applyFill="1" applyBorder="1" applyAlignment="1">
      <alignment horizontal="right" vertical="top"/>
    </xf>
    <xf numFmtId="43" fontId="47" fillId="3" borderId="39" xfId="11" applyFont="1" applyFill="1" applyBorder="1"/>
    <xf numFmtId="4" fontId="46" fillId="3" borderId="19" xfId="0" applyNumberFormat="1" applyFont="1" applyFill="1" applyBorder="1" applyAlignment="1">
      <alignment horizontal="right" vertical="top"/>
    </xf>
    <xf numFmtId="43" fontId="0" fillId="3" borderId="19" xfId="11" applyFont="1" applyFill="1" applyBorder="1"/>
    <xf numFmtId="43" fontId="34" fillId="3" borderId="0" xfId="11" applyFont="1" applyFill="1"/>
    <xf numFmtId="43" fontId="61" fillId="0" borderId="0" xfId="11" applyFont="1"/>
    <xf numFmtId="43" fontId="61" fillId="0" borderId="0" xfId="0" applyNumberFormat="1" applyFont="1"/>
    <xf numFmtId="43" fontId="0" fillId="0" borderId="0" xfId="11" applyFont="1"/>
    <xf numFmtId="43" fontId="0" fillId="0" borderId="0" xfId="0" applyNumberFormat="1"/>
    <xf numFmtId="0" fontId="15" fillId="3" borderId="0" xfId="0" applyFont="1" applyFill="1" applyAlignment="1">
      <alignment horizontal="center" vertical="center"/>
    </xf>
    <xf numFmtId="0" fontId="11" fillId="3" borderId="0" xfId="0" applyFont="1" applyFill="1" applyProtection="1">
      <protection locked="0"/>
    </xf>
    <xf numFmtId="43" fontId="56" fillId="3" borderId="19" xfId="11" applyFont="1" applyFill="1" applyBorder="1" applyAlignment="1">
      <alignment horizontal="center" vertical="center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4" fillId="0" borderId="5" xfId="0" applyFont="1" applyBorder="1"/>
    <xf numFmtId="43" fontId="4" fillId="3" borderId="19" xfId="11" applyFont="1" applyFill="1" applyBorder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0" fontId="1" fillId="0" borderId="48" xfId="0" applyFont="1" applyBorder="1" applyAlignment="1">
      <alignment horizontal="justify" vertical="center" wrapText="1"/>
    </xf>
    <xf numFmtId="43" fontId="4" fillId="0" borderId="48" xfId="11" applyFont="1" applyFill="1" applyBorder="1" applyAlignment="1">
      <alignment horizontal="right" vertical="center"/>
    </xf>
    <xf numFmtId="43" fontId="56" fillId="14" borderId="19" xfId="11" applyFont="1" applyFill="1" applyBorder="1" applyAlignment="1">
      <alignment horizontal="center" vertical="center"/>
    </xf>
    <xf numFmtId="43" fontId="57" fillId="14" borderId="19" xfId="11" applyFont="1" applyFill="1" applyBorder="1" applyAlignment="1">
      <alignment horizontal="center" vertical="center"/>
    </xf>
    <xf numFmtId="169" fontId="26" fillId="0" borderId="6" xfId="0" applyNumberFormat="1" applyFont="1" applyBorder="1" applyAlignment="1">
      <alignment vertical="center" wrapText="1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19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6" fillId="5" borderId="37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37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1" fillId="0" borderId="27" xfId="0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2" fillId="12" borderId="19" xfId="0" applyFont="1" applyFill="1" applyBorder="1" applyAlignment="1">
      <alignment horizontal="left" vertical="center" wrapText="1"/>
    </xf>
    <xf numFmtId="0" fontId="43" fillId="0" borderId="19" xfId="0" applyFont="1" applyBorder="1" applyAlignment="1">
      <alignment horizontal="center" vertical="top"/>
    </xf>
    <xf numFmtId="49" fontId="38" fillId="0" borderId="19" xfId="1" applyNumberFormat="1" applyFont="1" applyBorder="1" applyAlignment="1">
      <alignment horizontal="left" vertical="top"/>
    </xf>
    <xf numFmtId="0" fontId="38" fillId="0" borderId="19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/>
    </xf>
    <xf numFmtId="2" fontId="40" fillId="0" borderId="19" xfId="6" quotePrefix="1" applyNumberFormat="1" applyFont="1" applyFill="1" applyBorder="1" applyAlignment="1">
      <alignment horizontal="left" vertical="top" wrapText="1"/>
    </xf>
    <xf numFmtId="2" fontId="40" fillId="0" borderId="19" xfId="6" applyNumberFormat="1" applyFont="1" applyFill="1" applyBorder="1" applyAlignment="1">
      <alignment horizontal="left" vertical="top" wrapText="1"/>
    </xf>
    <xf numFmtId="49" fontId="37" fillId="2" borderId="19" xfId="12" applyNumberFormat="1" applyFont="1" applyFill="1" applyBorder="1" applyAlignment="1">
      <alignment horizontal="center" vertical="center" textRotation="90" wrapText="1"/>
    </xf>
    <xf numFmtId="0" fontId="37" fillId="2" borderId="19" xfId="12" applyFont="1" applyFill="1" applyBorder="1" applyAlignment="1">
      <alignment horizontal="center" vertical="center" wrapText="1"/>
    </xf>
    <xf numFmtId="49" fontId="37" fillId="2" borderId="19" xfId="12" applyNumberFormat="1" applyFont="1" applyFill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 readingOrder="1"/>
    </xf>
    <xf numFmtId="0" fontId="36" fillId="3" borderId="17" xfId="0" applyFont="1" applyFill="1" applyBorder="1" applyAlignment="1">
      <alignment horizontal="center" vertical="center" wrapText="1" readingOrder="1"/>
    </xf>
    <xf numFmtId="0" fontId="36" fillId="3" borderId="41" xfId="0" applyFont="1" applyFill="1" applyBorder="1" applyAlignment="1">
      <alignment horizontal="center" vertical="center" wrapText="1" readingOrder="1"/>
    </xf>
    <xf numFmtId="0" fontId="46" fillId="3" borderId="19" xfId="0" applyFont="1" applyFill="1" applyBorder="1" applyAlignment="1">
      <alignment horizontal="left" vertical="center" wrapText="1" readingOrder="1"/>
    </xf>
    <xf numFmtId="0" fontId="48" fillId="3" borderId="19" xfId="0" applyFont="1" applyFill="1" applyBorder="1" applyAlignment="1">
      <alignment horizontal="right" vertical="center" wrapText="1"/>
    </xf>
    <xf numFmtId="0" fontId="48" fillId="3" borderId="19" xfId="0" applyFont="1" applyFill="1" applyBorder="1" applyAlignment="1">
      <alignment vertical="center"/>
    </xf>
    <xf numFmtId="0" fontId="48" fillId="3" borderId="19" xfId="0" applyFont="1" applyFill="1" applyBorder="1" applyAlignment="1">
      <alignment vertical="center" wrapText="1"/>
    </xf>
    <xf numFmtId="0" fontId="49" fillId="3" borderId="19" xfId="0" applyFont="1" applyFill="1" applyBorder="1" applyAlignment="1">
      <alignment horizontal="center" vertical="top" wrapText="1"/>
    </xf>
    <xf numFmtId="0" fontId="48" fillId="3" borderId="19" xfId="0" applyFont="1" applyFill="1" applyBorder="1" applyAlignment="1">
      <alignment horizontal="center" vertical="center" wrapText="1" readingOrder="1"/>
    </xf>
    <xf numFmtId="0" fontId="46" fillId="3" borderId="19" xfId="0" applyFont="1" applyFill="1" applyBorder="1" applyAlignment="1">
      <alignment horizontal="center" vertical="center" wrapText="1" readingOrder="1"/>
    </xf>
    <xf numFmtId="3" fontId="46" fillId="3" borderId="19" xfId="0" applyNumberFormat="1" applyFont="1" applyFill="1" applyBorder="1" applyAlignment="1">
      <alignment horizontal="center" vertical="center" wrapText="1" readingOrder="1"/>
    </xf>
    <xf numFmtId="0" fontId="46" fillId="3" borderId="19" xfId="0" applyFont="1" applyFill="1" applyBorder="1" applyAlignment="1">
      <alignment horizontal="center" vertical="center" wrapText="1"/>
    </xf>
    <xf numFmtId="0" fontId="36" fillId="3" borderId="19" xfId="0" applyFont="1" applyFill="1" applyBorder="1" applyAlignment="1">
      <alignment horizontal="center" vertical="top" wrapText="1" readingOrder="1"/>
    </xf>
    <xf numFmtId="0" fontId="36" fillId="3" borderId="19" xfId="0" applyFont="1" applyFill="1" applyBorder="1" applyAlignment="1">
      <alignment horizontal="center" vertical="center" wrapText="1" readingOrder="1"/>
    </xf>
    <xf numFmtId="0" fontId="3" fillId="3" borderId="19" xfId="0" applyFont="1" applyFill="1" applyBorder="1" applyAlignment="1">
      <alignment horizontal="center" vertical="center" wrapText="1" readingOrder="1"/>
    </xf>
    <xf numFmtId="0" fontId="3" fillId="3" borderId="19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top"/>
    </xf>
    <xf numFmtId="0" fontId="31" fillId="0" borderId="0" xfId="0" applyFont="1" applyAlignment="1" applyProtection="1">
      <alignment horizontal="justify" vertical="distributed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41" fontId="27" fillId="0" borderId="4" xfId="0" applyNumberFormat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6" xfId="0" applyFont="1" applyBorder="1" applyAlignment="1">
      <alignment horizontal="left" vertical="center" indent="1"/>
    </xf>
    <xf numFmtId="0" fontId="26" fillId="5" borderId="1" xfId="0" applyFont="1" applyFill="1" applyBorder="1" applyAlignment="1">
      <alignment vertical="center"/>
    </xf>
    <xf numFmtId="0" fontId="26" fillId="5" borderId="3" xfId="0" applyFont="1" applyFill="1" applyBorder="1" applyAlignment="1">
      <alignment vertical="center"/>
    </xf>
    <xf numFmtId="0" fontId="26" fillId="5" borderId="7" xfId="0" applyFont="1" applyFill="1" applyBorder="1" applyAlignment="1">
      <alignment vertical="center"/>
    </xf>
    <xf numFmtId="0" fontId="26" fillId="5" borderId="9" xfId="0" applyFont="1" applyFill="1" applyBorder="1" applyAlignment="1">
      <alignment vertical="center"/>
    </xf>
    <xf numFmtId="0" fontId="26" fillId="5" borderId="37" xfId="0" applyFont="1" applyFill="1" applyBorder="1" applyAlignment="1">
      <alignment horizontal="center" vertical="justify"/>
    </xf>
    <xf numFmtId="0" fontId="26" fillId="5" borderId="13" xfId="0" applyFont="1" applyFill="1" applyBorder="1" applyAlignment="1">
      <alignment horizontal="center" vertical="justify"/>
    </xf>
    <xf numFmtId="0" fontId="26" fillId="0" borderId="6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41" fontId="26" fillId="0" borderId="4" xfId="0" applyNumberFormat="1" applyFont="1" applyBorder="1" applyAlignment="1">
      <alignment horizontal="right" vertical="center"/>
    </xf>
    <xf numFmtId="41" fontId="26" fillId="0" borderId="13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7" fillId="0" borderId="11" xfId="0" applyFont="1" applyBorder="1" applyAlignment="1">
      <alignment vertical="center"/>
    </xf>
    <xf numFmtId="0" fontId="26" fillId="5" borderId="10" xfId="0" applyFont="1" applyFill="1" applyBorder="1" applyAlignment="1">
      <alignment vertical="center"/>
    </xf>
    <xf numFmtId="0" fontId="26" fillId="5" borderId="12" xfId="0" applyFont="1" applyFill="1" applyBorder="1" applyAlignment="1">
      <alignment vertical="center"/>
    </xf>
    <xf numFmtId="0" fontId="15" fillId="2" borderId="26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8" xfId="0" applyFont="1" applyBorder="1" applyAlignment="1">
      <alignment horizontal="right" vertical="center"/>
    </xf>
    <xf numFmtId="0" fontId="56" fillId="0" borderId="19" xfId="0" applyFont="1" applyBorder="1" applyAlignment="1">
      <alignment horizontal="justify" vertical="center"/>
    </xf>
    <xf numFmtId="0" fontId="55" fillId="0" borderId="37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1" fillId="0" borderId="43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34" fillId="11" borderId="24" xfId="0" applyFont="1" applyFill="1" applyBorder="1" applyAlignment="1">
      <alignment horizontal="center" vertical="center"/>
    </xf>
    <xf numFmtId="0" fontId="34" fillId="11" borderId="25" xfId="0" applyFont="1" applyFill="1" applyBorder="1" applyAlignment="1">
      <alignment horizontal="center" vertical="center"/>
    </xf>
    <xf numFmtId="0" fontId="34" fillId="11" borderId="30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 wrapText="1"/>
    </xf>
    <xf numFmtId="0" fontId="34" fillId="11" borderId="30" xfId="0" applyFont="1" applyFill="1" applyBorder="1" applyAlignment="1">
      <alignment horizontal="center" vertical="center" wrapText="1"/>
    </xf>
  </cellXfs>
  <cellStyles count="21">
    <cellStyle name="20% - Accent6" xfId="9" xr:uid="{00000000-0005-0000-0000-000000000000}"/>
    <cellStyle name="Euro" xfId="2" xr:uid="{00000000-0005-0000-0000-000001000000}"/>
    <cellStyle name="Euro 2" xfId="3" xr:uid="{00000000-0005-0000-0000-000002000000}"/>
    <cellStyle name="Euro 3" xfId="4" xr:uid="{00000000-0005-0000-0000-000003000000}"/>
    <cellStyle name="Millares" xfId="11" builtinId="3"/>
    <cellStyle name="Millares 2" xfId="14" xr:uid="{00000000-0005-0000-0000-000005000000}"/>
    <cellStyle name="Millares 2 2" xfId="15" xr:uid="{00000000-0005-0000-0000-000006000000}"/>
    <cellStyle name="Millares 3" xfId="8" xr:uid="{00000000-0005-0000-0000-000007000000}"/>
    <cellStyle name="Millares 3 2" xfId="16" xr:uid="{00000000-0005-0000-0000-000008000000}"/>
    <cellStyle name="Millares 3 3" xfId="19" xr:uid="{00000000-0005-0000-0000-000009000000}"/>
    <cellStyle name="Millares 5" xfId="20" xr:uid="{00000000-0005-0000-0000-00000A000000}"/>
    <cellStyle name="Moneda 3 2" xfId="17" xr:uid="{00000000-0005-0000-0000-00000C000000}"/>
    <cellStyle name="Normal" xfId="0" builtinId="0"/>
    <cellStyle name="Normal 2" xfId="1" xr:uid="{00000000-0005-0000-0000-00000E000000}"/>
    <cellStyle name="Normal 2 2" xfId="13" xr:uid="{00000000-0005-0000-0000-00000F000000}"/>
    <cellStyle name="Normal 3" xfId="7" xr:uid="{00000000-0005-0000-0000-000010000000}"/>
    <cellStyle name="Normal 3 2" xfId="12" xr:uid="{00000000-0005-0000-0000-000011000000}"/>
    <cellStyle name="Normal 4 2" xfId="18" xr:uid="{00000000-0005-0000-0000-000012000000}"/>
    <cellStyle name="Normal 4 8" xfId="10" xr:uid="{00000000-0005-0000-0000-000013000000}"/>
    <cellStyle name="Porcentaje" xfId="6" builtinId="5"/>
    <cellStyle name="Porcentual 2" xfId="5" xr:uid="{00000000-0005-0000-0000-00001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476250</xdr:colOff>
      <xdr:row>0</xdr:row>
      <xdr:rowOff>93593</xdr:rowOff>
    </xdr:from>
    <xdr:ext cx="1638301" cy="287408"/>
    <xdr:sp macro="" textlink="">
      <xdr:nvSpPr>
        <xdr:cNvPr id="3" name="11 CuadroText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5981700" y="93593"/>
          <a:ext cx="1638301" cy="28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 txBox="1"/>
      </xdr:nvSpPr>
      <xdr:spPr>
        <a:xfrm>
          <a:off x="3171825" y="2523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2925416" cy="609013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0" y="8953500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3343275" cy="662517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/>
      </xdr:nvSpPr>
      <xdr:spPr>
        <a:xfrm>
          <a:off x="3933825" y="8753475"/>
          <a:ext cx="33432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247650</xdr:colOff>
      <xdr:row>2</xdr:row>
      <xdr:rowOff>190500</xdr:rowOff>
    </xdr:from>
    <xdr:ext cx="2790824" cy="254557"/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E9ED3EEB-75F9-4563-AE19-E0C15C3A6911}"/>
            </a:ext>
          </a:extLst>
        </xdr:cNvPr>
        <xdr:cNvSpPr txBox="1"/>
      </xdr:nvSpPr>
      <xdr:spPr>
        <a:xfrm>
          <a:off x="5000625" y="609600"/>
          <a:ext cx="2790824" cy="25455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b">
          <a:sp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TRIMESTRE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:CUARTO 2021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275621</xdr:colOff>
      <xdr:row>0</xdr:row>
      <xdr:rowOff>21167</xdr:rowOff>
    </xdr:from>
    <xdr:ext cx="937180" cy="254557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5821288" y="21167"/>
          <a:ext cx="93718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ETCA-III-03</a:t>
          </a: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2925416" cy="609013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/>
      </xdr:nvSpPr>
      <xdr:spPr>
        <a:xfrm>
          <a:off x="127000" y="8784167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952501</xdr:colOff>
      <xdr:row>60</xdr:row>
      <xdr:rowOff>0</xdr:rowOff>
    </xdr:from>
    <xdr:ext cx="3289058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 txBox="1"/>
      </xdr:nvSpPr>
      <xdr:spPr>
        <a:xfrm>
          <a:off x="3397251" y="8710083"/>
          <a:ext cx="3289058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3</xdr:col>
      <xdr:colOff>169333</xdr:colOff>
      <xdr:row>2</xdr:row>
      <xdr:rowOff>179917</xdr:rowOff>
    </xdr:from>
    <xdr:ext cx="2790824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4000500" y="6032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CUARTO</a:t>
          </a:r>
          <a:r>
            <a:rPr lang="es-MX" sz="1100" b="1" u="sng">
              <a:latin typeface="Arial" pitchFamily="34" charset="0"/>
              <a:cs typeface="Arial" pitchFamily="34" charset="0"/>
            </a:rPr>
            <a:t> 2021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2000-00001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2000-00001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2000-00001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2000-00001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2000-00001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2000-00001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2000-00001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id="{00000000-0008-0000-2000-00001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" name="27 CuadroTexto">
          <a:extLst>
            <a:ext uri="{FF2B5EF4-FFF2-40B4-BE49-F238E27FC236}">
              <a16:creationId xmlns:a16="http://schemas.microsoft.com/office/drawing/2014/main" id="{00000000-0008-0000-2000-00001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" name="28 CuadroTexto">
          <a:extLst>
            <a:ext uri="{FF2B5EF4-FFF2-40B4-BE49-F238E27FC236}">
              <a16:creationId xmlns:a16="http://schemas.microsoft.com/office/drawing/2014/main" id="{00000000-0008-0000-2000-00001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2000-00001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2000-00001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" name="31 CuadroTexto">
          <a:extLst>
            <a:ext uri="{FF2B5EF4-FFF2-40B4-BE49-F238E27FC236}">
              <a16:creationId xmlns:a16="http://schemas.microsoft.com/office/drawing/2014/main" id="{00000000-0008-0000-2000-00002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2000-00002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2000-00002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" name="34 CuadroTexto">
          <a:extLst>
            <a:ext uri="{FF2B5EF4-FFF2-40B4-BE49-F238E27FC236}">
              <a16:creationId xmlns:a16="http://schemas.microsoft.com/office/drawing/2014/main" id="{00000000-0008-0000-2000-00002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" name="35 CuadroTexto">
          <a:extLst>
            <a:ext uri="{FF2B5EF4-FFF2-40B4-BE49-F238E27FC236}">
              <a16:creationId xmlns:a16="http://schemas.microsoft.com/office/drawing/2014/main" id="{00000000-0008-0000-2000-00002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" name="36 CuadroTexto">
          <a:extLst>
            <a:ext uri="{FF2B5EF4-FFF2-40B4-BE49-F238E27FC236}">
              <a16:creationId xmlns:a16="http://schemas.microsoft.com/office/drawing/2014/main" id="{00000000-0008-0000-2000-00002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" name="37 CuadroTexto">
          <a:extLst>
            <a:ext uri="{FF2B5EF4-FFF2-40B4-BE49-F238E27FC236}">
              <a16:creationId xmlns:a16="http://schemas.microsoft.com/office/drawing/2014/main" id="{00000000-0008-0000-2000-00002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" name="38 CuadroTexto">
          <a:extLst>
            <a:ext uri="{FF2B5EF4-FFF2-40B4-BE49-F238E27FC236}">
              <a16:creationId xmlns:a16="http://schemas.microsoft.com/office/drawing/2014/main" id="{00000000-0008-0000-2000-00002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2000-00002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" name="40 CuadroTexto">
          <a:extLst>
            <a:ext uri="{FF2B5EF4-FFF2-40B4-BE49-F238E27FC236}">
              <a16:creationId xmlns:a16="http://schemas.microsoft.com/office/drawing/2014/main" id="{00000000-0008-0000-2000-00002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2000-00002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" name="42 CuadroTexto">
          <a:extLst>
            <a:ext uri="{FF2B5EF4-FFF2-40B4-BE49-F238E27FC236}">
              <a16:creationId xmlns:a16="http://schemas.microsoft.com/office/drawing/2014/main" id="{00000000-0008-0000-2000-00002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2000-00002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2000-00002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" name="45 CuadroTexto">
          <a:extLst>
            <a:ext uri="{FF2B5EF4-FFF2-40B4-BE49-F238E27FC236}">
              <a16:creationId xmlns:a16="http://schemas.microsoft.com/office/drawing/2014/main" id="{00000000-0008-0000-2000-00002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id="{00000000-0008-0000-2000-00002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" name="47 CuadroTexto">
          <a:extLst>
            <a:ext uri="{FF2B5EF4-FFF2-40B4-BE49-F238E27FC236}">
              <a16:creationId xmlns:a16="http://schemas.microsoft.com/office/drawing/2014/main" id="{00000000-0008-0000-2000-00003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" name="48 CuadroTexto">
          <a:extLst>
            <a:ext uri="{FF2B5EF4-FFF2-40B4-BE49-F238E27FC236}">
              <a16:creationId xmlns:a16="http://schemas.microsoft.com/office/drawing/2014/main" id="{00000000-0008-0000-2000-00003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" name="49 CuadroTexto">
          <a:extLst>
            <a:ext uri="{FF2B5EF4-FFF2-40B4-BE49-F238E27FC236}">
              <a16:creationId xmlns:a16="http://schemas.microsoft.com/office/drawing/2014/main" id="{00000000-0008-0000-2000-00003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" name="50 CuadroTexto">
          <a:extLst>
            <a:ext uri="{FF2B5EF4-FFF2-40B4-BE49-F238E27FC236}">
              <a16:creationId xmlns:a16="http://schemas.microsoft.com/office/drawing/2014/main" id="{00000000-0008-0000-2000-00003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" name="51 CuadroTexto">
          <a:extLst>
            <a:ext uri="{FF2B5EF4-FFF2-40B4-BE49-F238E27FC236}">
              <a16:creationId xmlns:a16="http://schemas.microsoft.com/office/drawing/2014/main" id="{00000000-0008-0000-2000-00003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" name="52 CuadroTexto">
          <a:extLst>
            <a:ext uri="{FF2B5EF4-FFF2-40B4-BE49-F238E27FC236}">
              <a16:creationId xmlns:a16="http://schemas.microsoft.com/office/drawing/2014/main" id="{00000000-0008-0000-2000-00003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" name="53 CuadroTexto">
          <a:extLst>
            <a:ext uri="{FF2B5EF4-FFF2-40B4-BE49-F238E27FC236}">
              <a16:creationId xmlns:a16="http://schemas.microsoft.com/office/drawing/2014/main" id="{00000000-0008-0000-2000-00003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id="{00000000-0008-0000-2000-00003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" name="55 CuadroTexto">
          <a:extLst>
            <a:ext uri="{FF2B5EF4-FFF2-40B4-BE49-F238E27FC236}">
              <a16:creationId xmlns:a16="http://schemas.microsoft.com/office/drawing/2014/main" id="{00000000-0008-0000-2000-00003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" name="56 CuadroTexto">
          <a:extLst>
            <a:ext uri="{FF2B5EF4-FFF2-40B4-BE49-F238E27FC236}">
              <a16:creationId xmlns:a16="http://schemas.microsoft.com/office/drawing/2014/main" id="{00000000-0008-0000-2000-00003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" name="57 CuadroTexto">
          <a:extLst>
            <a:ext uri="{FF2B5EF4-FFF2-40B4-BE49-F238E27FC236}">
              <a16:creationId xmlns:a16="http://schemas.microsoft.com/office/drawing/2014/main" id="{00000000-0008-0000-2000-00003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" name="58 CuadroTexto">
          <a:extLst>
            <a:ext uri="{FF2B5EF4-FFF2-40B4-BE49-F238E27FC236}">
              <a16:creationId xmlns:a16="http://schemas.microsoft.com/office/drawing/2014/main" id="{00000000-0008-0000-2000-00003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" name="59 CuadroTexto">
          <a:extLst>
            <a:ext uri="{FF2B5EF4-FFF2-40B4-BE49-F238E27FC236}">
              <a16:creationId xmlns:a16="http://schemas.microsoft.com/office/drawing/2014/main" id="{00000000-0008-0000-2000-00003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" name="60 CuadroTexto">
          <a:extLst>
            <a:ext uri="{FF2B5EF4-FFF2-40B4-BE49-F238E27FC236}">
              <a16:creationId xmlns:a16="http://schemas.microsoft.com/office/drawing/2014/main" id="{00000000-0008-0000-2000-00003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" name="61 CuadroTexto">
          <a:extLst>
            <a:ext uri="{FF2B5EF4-FFF2-40B4-BE49-F238E27FC236}">
              <a16:creationId xmlns:a16="http://schemas.microsoft.com/office/drawing/2014/main" id="{00000000-0008-0000-2000-00003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" name="62 CuadroTexto">
          <a:extLst>
            <a:ext uri="{FF2B5EF4-FFF2-40B4-BE49-F238E27FC236}">
              <a16:creationId xmlns:a16="http://schemas.microsoft.com/office/drawing/2014/main" id="{00000000-0008-0000-2000-00003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" name="63 CuadroTexto">
          <a:extLst>
            <a:ext uri="{FF2B5EF4-FFF2-40B4-BE49-F238E27FC236}">
              <a16:creationId xmlns:a16="http://schemas.microsoft.com/office/drawing/2014/main" id="{00000000-0008-0000-2000-00004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" name="64 CuadroTexto">
          <a:extLst>
            <a:ext uri="{FF2B5EF4-FFF2-40B4-BE49-F238E27FC236}">
              <a16:creationId xmlns:a16="http://schemas.microsoft.com/office/drawing/2014/main" id="{00000000-0008-0000-2000-00004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" name="65 CuadroTexto">
          <a:extLst>
            <a:ext uri="{FF2B5EF4-FFF2-40B4-BE49-F238E27FC236}">
              <a16:creationId xmlns:a16="http://schemas.microsoft.com/office/drawing/2014/main" id="{00000000-0008-0000-2000-00004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" name="66 CuadroTexto">
          <a:extLst>
            <a:ext uri="{FF2B5EF4-FFF2-40B4-BE49-F238E27FC236}">
              <a16:creationId xmlns:a16="http://schemas.microsoft.com/office/drawing/2014/main" id="{00000000-0008-0000-2000-00004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" name="67 CuadroTexto">
          <a:extLst>
            <a:ext uri="{FF2B5EF4-FFF2-40B4-BE49-F238E27FC236}">
              <a16:creationId xmlns:a16="http://schemas.microsoft.com/office/drawing/2014/main" id="{00000000-0008-0000-2000-00004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" name="68 CuadroTexto">
          <a:extLst>
            <a:ext uri="{FF2B5EF4-FFF2-40B4-BE49-F238E27FC236}">
              <a16:creationId xmlns:a16="http://schemas.microsoft.com/office/drawing/2014/main" id="{00000000-0008-0000-2000-00004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" name="69 CuadroTexto">
          <a:extLst>
            <a:ext uri="{FF2B5EF4-FFF2-40B4-BE49-F238E27FC236}">
              <a16:creationId xmlns:a16="http://schemas.microsoft.com/office/drawing/2014/main" id="{00000000-0008-0000-2000-00004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" name="70 CuadroTexto">
          <a:extLst>
            <a:ext uri="{FF2B5EF4-FFF2-40B4-BE49-F238E27FC236}">
              <a16:creationId xmlns:a16="http://schemas.microsoft.com/office/drawing/2014/main" id="{00000000-0008-0000-2000-00004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" name="71 CuadroTexto">
          <a:extLst>
            <a:ext uri="{FF2B5EF4-FFF2-40B4-BE49-F238E27FC236}">
              <a16:creationId xmlns:a16="http://schemas.microsoft.com/office/drawing/2014/main" id="{00000000-0008-0000-2000-00004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" name="72 CuadroTexto">
          <a:extLst>
            <a:ext uri="{FF2B5EF4-FFF2-40B4-BE49-F238E27FC236}">
              <a16:creationId xmlns:a16="http://schemas.microsoft.com/office/drawing/2014/main" id="{00000000-0008-0000-2000-00004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" name="73 CuadroTexto">
          <a:extLst>
            <a:ext uri="{FF2B5EF4-FFF2-40B4-BE49-F238E27FC236}">
              <a16:creationId xmlns:a16="http://schemas.microsoft.com/office/drawing/2014/main" id="{00000000-0008-0000-2000-00004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" name="74 CuadroTexto">
          <a:extLst>
            <a:ext uri="{FF2B5EF4-FFF2-40B4-BE49-F238E27FC236}">
              <a16:creationId xmlns:a16="http://schemas.microsoft.com/office/drawing/2014/main" id="{00000000-0008-0000-2000-00004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" name="75 CuadroTexto">
          <a:extLst>
            <a:ext uri="{FF2B5EF4-FFF2-40B4-BE49-F238E27FC236}">
              <a16:creationId xmlns:a16="http://schemas.microsoft.com/office/drawing/2014/main" id="{00000000-0008-0000-2000-00004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7" name="76 CuadroTexto">
          <a:extLst>
            <a:ext uri="{FF2B5EF4-FFF2-40B4-BE49-F238E27FC236}">
              <a16:creationId xmlns:a16="http://schemas.microsoft.com/office/drawing/2014/main" id="{00000000-0008-0000-2000-00004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" name="77 CuadroTexto">
          <a:extLst>
            <a:ext uri="{FF2B5EF4-FFF2-40B4-BE49-F238E27FC236}">
              <a16:creationId xmlns:a16="http://schemas.microsoft.com/office/drawing/2014/main" id="{00000000-0008-0000-2000-00004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" name="78 CuadroTexto">
          <a:extLst>
            <a:ext uri="{FF2B5EF4-FFF2-40B4-BE49-F238E27FC236}">
              <a16:creationId xmlns:a16="http://schemas.microsoft.com/office/drawing/2014/main" id="{00000000-0008-0000-2000-00004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" name="79 CuadroTexto">
          <a:extLst>
            <a:ext uri="{FF2B5EF4-FFF2-40B4-BE49-F238E27FC236}">
              <a16:creationId xmlns:a16="http://schemas.microsoft.com/office/drawing/2014/main" id="{00000000-0008-0000-2000-00005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" name="80 CuadroTexto">
          <a:extLst>
            <a:ext uri="{FF2B5EF4-FFF2-40B4-BE49-F238E27FC236}">
              <a16:creationId xmlns:a16="http://schemas.microsoft.com/office/drawing/2014/main" id="{00000000-0008-0000-2000-00005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" name="81 CuadroTexto">
          <a:extLst>
            <a:ext uri="{FF2B5EF4-FFF2-40B4-BE49-F238E27FC236}">
              <a16:creationId xmlns:a16="http://schemas.microsoft.com/office/drawing/2014/main" id="{00000000-0008-0000-2000-00005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" name="82 CuadroTexto">
          <a:extLst>
            <a:ext uri="{FF2B5EF4-FFF2-40B4-BE49-F238E27FC236}">
              <a16:creationId xmlns:a16="http://schemas.microsoft.com/office/drawing/2014/main" id="{00000000-0008-0000-2000-00005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" name="83 CuadroTexto">
          <a:extLst>
            <a:ext uri="{FF2B5EF4-FFF2-40B4-BE49-F238E27FC236}">
              <a16:creationId xmlns:a16="http://schemas.microsoft.com/office/drawing/2014/main" id="{00000000-0008-0000-2000-00005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" name="84 CuadroTexto">
          <a:extLst>
            <a:ext uri="{FF2B5EF4-FFF2-40B4-BE49-F238E27FC236}">
              <a16:creationId xmlns:a16="http://schemas.microsoft.com/office/drawing/2014/main" id="{00000000-0008-0000-2000-00005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" name="85 CuadroTexto">
          <a:extLst>
            <a:ext uri="{FF2B5EF4-FFF2-40B4-BE49-F238E27FC236}">
              <a16:creationId xmlns:a16="http://schemas.microsoft.com/office/drawing/2014/main" id="{00000000-0008-0000-2000-00005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" name="86 CuadroTexto">
          <a:extLst>
            <a:ext uri="{FF2B5EF4-FFF2-40B4-BE49-F238E27FC236}">
              <a16:creationId xmlns:a16="http://schemas.microsoft.com/office/drawing/2014/main" id="{00000000-0008-0000-2000-00005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" name="87 CuadroTexto">
          <a:extLst>
            <a:ext uri="{FF2B5EF4-FFF2-40B4-BE49-F238E27FC236}">
              <a16:creationId xmlns:a16="http://schemas.microsoft.com/office/drawing/2014/main" id="{00000000-0008-0000-2000-00005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" name="88 CuadroTexto">
          <a:extLst>
            <a:ext uri="{FF2B5EF4-FFF2-40B4-BE49-F238E27FC236}">
              <a16:creationId xmlns:a16="http://schemas.microsoft.com/office/drawing/2014/main" id="{00000000-0008-0000-2000-00005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" name="89 CuadroTexto">
          <a:extLst>
            <a:ext uri="{FF2B5EF4-FFF2-40B4-BE49-F238E27FC236}">
              <a16:creationId xmlns:a16="http://schemas.microsoft.com/office/drawing/2014/main" id="{00000000-0008-0000-2000-00005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1" name="90 CuadroTexto">
          <a:extLst>
            <a:ext uri="{FF2B5EF4-FFF2-40B4-BE49-F238E27FC236}">
              <a16:creationId xmlns:a16="http://schemas.microsoft.com/office/drawing/2014/main" id="{00000000-0008-0000-2000-00005B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2" name="91 CuadroTexto">
          <a:extLst>
            <a:ext uri="{FF2B5EF4-FFF2-40B4-BE49-F238E27FC236}">
              <a16:creationId xmlns:a16="http://schemas.microsoft.com/office/drawing/2014/main" id="{00000000-0008-0000-2000-00005C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3" name="92 CuadroTexto">
          <a:extLst>
            <a:ext uri="{FF2B5EF4-FFF2-40B4-BE49-F238E27FC236}">
              <a16:creationId xmlns:a16="http://schemas.microsoft.com/office/drawing/2014/main" id="{00000000-0008-0000-2000-00005D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4" name="93 CuadroTexto">
          <a:extLst>
            <a:ext uri="{FF2B5EF4-FFF2-40B4-BE49-F238E27FC236}">
              <a16:creationId xmlns:a16="http://schemas.microsoft.com/office/drawing/2014/main" id="{00000000-0008-0000-2000-00005E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5" name="94 CuadroTexto">
          <a:extLst>
            <a:ext uri="{FF2B5EF4-FFF2-40B4-BE49-F238E27FC236}">
              <a16:creationId xmlns:a16="http://schemas.microsoft.com/office/drawing/2014/main" id="{00000000-0008-0000-2000-00005F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6" name="95 CuadroTexto">
          <a:extLst>
            <a:ext uri="{FF2B5EF4-FFF2-40B4-BE49-F238E27FC236}">
              <a16:creationId xmlns:a16="http://schemas.microsoft.com/office/drawing/2014/main" id="{00000000-0008-0000-2000-000060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7" name="96 CuadroTexto">
          <a:extLst>
            <a:ext uri="{FF2B5EF4-FFF2-40B4-BE49-F238E27FC236}">
              <a16:creationId xmlns:a16="http://schemas.microsoft.com/office/drawing/2014/main" id="{00000000-0008-0000-2000-000061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" name="97 CuadroTexto">
          <a:extLst>
            <a:ext uri="{FF2B5EF4-FFF2-40B4-BE49-F238E27FC236}">
              <a16:creationId xmlns:a16="http://schemas.microsoft.com/office/drawing/2014/main" id="{00000000-0008-0000-2000-000062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" name="98 CuadroTexto">
          <a:extLst>
            <a:ext uri="{FF2B5EF4-FFF2-40B4-BE49-F238E27FC236}">
              <a16:creationId xmlns:a16="http://schemas.microsoft.com/office/drawing/2014/main" id="{00000000-0008-0000-2000-000063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0" name="99 CuadroTexto">
          <a:extLst>
            <a:ext uri="{FF2B5EF4-FFF2-40B4-BE49-F238E27FC236}">
              <a16:creationId xmlns:a16="http://schemas.microsoft.com/office/drawing/2014/main" id="{00000000-0008-0000-2000-000064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1" name="100 CuadroTexto">
          <a:extLst>
            <a:ext uri="{FF2B5EF4-FFF2-40B4-BE49-F238E27FC236}">
              <a16:creationId xmlns:a16="http://schemas.microsoft.com/office/drawing/2014/main" id="{00000000-0008-0000-2000-000065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02" name="101 CuadroTexto">
          <a:extLst>
            <a:ext uri="{FF2B5EF4-FFF2-40B4-BE49-F238E27FC236}">
              <a16:creationId xmlns:a16="http://schemas.microsoft.com/office/drawing/2014/main" id="{00000000-0008-0000-2000-0000660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" name="102 CuadroTexto">
          <a:extLst>
            <a:ext uri="{FF2B5EF4-FFF2-40B4-BE49-F238E27FC236}">
              <a16:creationId xmlns:a16="http://schemas.microsoft.com/office/drawing/2014/main" id="{00000000-0008-0000-2000-00006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" name="103 CuadroTexto">
          <a:extLst>
            <a:ext uri="{FF2B5EF4-FFF2-40B4-BE49-F238E27FC236}">
              <a16:creationId xmlns:a16="http://schemas.microsoft.com/office/drawing/2014/main" id="{00000000-0008-0000-2000-00006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" name="104 CuadroTexto">
          <a:extLst>
            <a:ext uri="{FF2B5EF4-FFF2-40B4-BE49-F238E27FC236}">
              <a16:creationId xmlns:a16="http://schemas.microsoft.com/office/drawing/2014/main" id="{00000000-0008-0000-2000-00006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" name="105 CuadroTexto">
          <a:extLst>
            <a:ext uri="{FF2B5EF4-FFF2-40B4-BE49-F238E27FC236}">
              <a16:creationId xmlns:a16="http://schemas.microsoft.com/office/drawing/2014/main" id="{00000000-0008-0000-2000-00006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" name="106 CuadroTexto">
          <a:extLst>
            <a:ext uri="{FF2B5EF4-FFF2-40B4-BE49-F238E27FC236}">
              <a16:creationId xmlns:a16="http://schemas.microsoft.com/office/drawing/2014/main" id="{00000000-0008-0000-2000-00006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" name="107 CuadroTexto">
          <a:extLst>
            <a:ext uri="{FF2B5EF4-FFF2-40B4-BE49-F238E27FC236}">
              <a16:creationId xmlns:a16="http://schemas.microsoft.com/office/drawing/2014/main" id="{00000000-0008-0000-2000-00006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" name="108 CuadroTexto">
          <a:extLst>
            <a:ext uri="{FF2B5EF4-FFF2-40B4-BE49-F238E27FC236}">
              <a16:creationId xmlns:a16="http://schemas.microsoft.com/office/drawing/2014/main" id="{00000000-0008-0000-2000-00006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" name="109 CuadroTexto">
          <a:extLst>
            <a:ext uri="{FF2B5EF4-FFF2-40B4-BE49-F238E27FC236}">
              <a16:creationId xmlns:a16="http://schemas.microsoft.com/office/drawing/2014/main" id="{00000000-0008-0000-2000-00006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" name="110 CuadroTexto">
          <a:extLst>
            <a:ext uri="{FF2B5EF4-FFF2-40B4-BE49-F238E27FC236}">
              <a16:creationId xmlns:a16="http://schemas.microsoft.com/office/drawing/2014/main" id="{00000000-0008-0000-2000-00006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" name="111 CuadroTexto">
          <a:extLst>
            <a:ext uri="{FF2B5EF4-FFF2-40B4-BE49-F238E27FC236}">
              <a16:creationId xmlns:a16="http://schemas.microsoft.com/office/drawing/2014/main" id="{00000000-0008-0000-2000-00007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3" name="112 CuadroTexto">
          <a:extLst>
            <a:ext uri="{FF2B5EF4-FFF2-40B4-BE49-F238E27FC236}">
              <a16:creationId xmlns:a16="http://schemas.microsoft.com/office/drawing/2014/main" id="{00000000-0008-0000-2000-00007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" name="113 CuadroTexto">
          <a:extLst>
            <a:ext uri="{FF2B5EF4-FFF2-40B4-BE49-F238E27FC236}">
              <a16:creationId xmlns:a16="http://schemas.microsoft.com/office/drawing/2014/main" id="{00000000-0008-0000-2000-00007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" name="114 CuadroTexto">
          <a:extLst>
            <a:ext uri="{FF2B5EF4-FFF2-40B4-BE49-F238E27FC236}">
              <a16:creationId xmlns:a16="http://schemas.microsoft.com/office/drawing/2014/main" id="{00000000-0008-0000-2000-00007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" name="115 CuadroTexto">
          <a:extLst>
            <a:ext uri="{FF2B5EF4-FFF2-40B4-BE49-F238E27FC236}">
              <a16:creationId xmlns:a16="http://schemas.microsoft.com/office/drawing/2014/main" id="{00000000-0008-0000-2000-00007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" name="116 CuadroTexto">
          <a:extLst>
            <a:ext uri="{FF2B5EF4-FFF2-40B4-BE49-F238E27FC236}">
              <a16:creationId xmlns:a16="http://schemas.microsoft.com/office/drawing/2014/main" id="{00000000-0008-0000-2000-00007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" name="117 CuadroTexto">
          <a:extLst>
            <a:ext uri="{FF2B5EF4-FFF2-40B4-BE49-F238E27FC236}">
              <a16:creationId xmlns:a16="http://schemas.microsoft.com/office/drawing/2014/main" id="{00000000-0008-0000-2000-00007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" name="118 CuadroTexto">
          <a:extLst>
            <a:ext uri="{FF2B5EF4-FFF2-40B4-BE49-F238E27FC236}">
              <a16:creationId xmlns:a16="http://schemas.microsoft.com/office/drawing/2014/main" id="{00000000-0008-0000-2000-00007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" name="119 CuadroTexto">
          <a:extLst>
            <a:ext uri="{FF2B5EF4-FFF2-40B4-BE49-F238E27FC236}">
              <a16:creationId xmlns:a16="http://schemas.microsoft.com/office/drawing/2014/main" id="{00000000-0008-0000-2000-00007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" name="120 CuadroTexto">
          <a:extLst>
            <a:ext uri="{FF2B5EF4-FFF2-40B4-BE49-F238E27FC236}">
              <a16:creationId xmlns:a16="http://schemas.microsoft.com/office/drawing/2014/main" id="{00000000-0008-0000-2000-00007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" name="121 CuadroTexto">
          <a:extLst>
            <a:ext uri="{FF2B5EF4-FFF2-40B4-BE49-F238E27FC236}">
              <a16:creationId xmlns:a16="http://schemas.microsoft.com/office/drawing/2014/main" id="{00000000-0008-0000-2000-00007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" name="122 CuadroTexto">
          <a:extLst>
            <a:ext uri="{FF2B5EF4-FFF2-40B4-BE49-F238E27FC236}">
              <a16:creationId xmlns:a16="http://schemas.microsoft.com/office/drawing/2014/main" id="{00000000-0008-0000-2000-00007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" name="123 CuadroTexto">
          <a:extLst>
            <a:ext uri="{FF2B5EF4-FFF2-40B4-BE49-F238E27FC236}">
              <a16:creationId xmlns:a16="http://schemas.microsoft.com/office/drawing/2014/main" id="{00000000-0008-0000-2000-00007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" name="124 CuadroTexto">
          <a:extLst>
            <a:ext uri="{FF2B5EF4-FFF2-40B4-BE49-F238E27FC236}">
              <a16:creationId xmlns:a16="http://schemas.microsoft.com/office/drawing/2014/main" id="{00000000-0008-0000-2000-00007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" name="125 CuadroTexto">
          <a:extLst>
            <a:ext uri="{FF2B5EF4-FFF2-40B4-BE49-F238E27FC236}">
              <a16:creationId xmlns:a16="http://schemas.microsoft.com/office/drawing/2014/main" id="{00000000-0008-0000-2000-00007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" name="126 CuadroTexto">
          <a:extLst>
            <a:ext uri="{FF2B5EF4-FFF2-40B4-BE49-F238E27FC236}">
              <a16:creationId xmlns:a16="http://schemas.microsoft.com/office/drawing/2014/main" id="{00000000-0008-0000-2000-00007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" name="127 CuadroTexto">
          <a:extLst>
            <a:ext uri="{FF2B5EF4-FFF2-40B4-BE49-F238E27FC236}">
              <a16:creationId xmlns:a16="http://schemas.microsoft.com/office/drawing/2014/main" id="{00000000-0008-0000-2000-00008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" name="128 CuadroTexto">
          <a:extLst>
            <a:ext uri="{FF2B5EF4-FFF2-40B4-BE49-F238E27FC236}">
              <a16:creationId xmlns:a16="http://schemas.microsoft.com/office/drawing/2014/main" id="{00000000-0008-0000-2000-00008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0" name="129 CuadroTexto">
          <a:extLst>
            <a:ext uri="{FF2B5EF4-FFF2-40B4-BE49-F238E27FC236}">
              <a16:creationId xmlns:a16="http://schemas.microsoft.com/office/drawing/2014/main" id="{00000000-0008-0000-2000-00008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" name="130 CuadroTexto">
          <a:extLst>
            <a:ext uri="{FF2B5EF4-FFF2-40B4-BE49-F238E27FC236}">
              <a16:creationId xmlns:a16="http://schemas.microsoft.com/office/drawing/2014/main" id="{00000000-0008-0000-2000-00008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" name="131 CuadroTexto">
          <a:extLst>
            <a:ext uri="{FF2B5EF4-FFF2-40B4-BE49-F238E27FC236}">
              <a16:creationId xmlns:a16="http://schemas.microsoft.com/office/drawing/2014/main" id="{00000000-0008-0000-2000-00008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" name="132 CuadroTexto">
          <a:extLst>
            <a:ext uri="{FF2B5EF4-FFF2-40B4-BE49-F238E27FC236}">
              <a16:creationId xmlns:a16="http://schemas.microsoft.com/office/drawing/2014/main" id="{00000000-0008-0000-2000-00008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4" name="133 CuadroTexto">
          <a:extLst>
            <a:ext uri="{FF2B5EF4-FFF2-40B4-BE49-F238E27FC236}">
              <a16:creationId xmlns:a16="http://schemas.microsoft.com/office/drawing/2014/main" id="{00000000-0008-0000-2000-00008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" name="134 CuadroTexto">
          <a:extLst>
            <a:ext uri="{FF2B5EF4-FFF2-40B4-BE49-F238E27FC236}">
              <a16:creationId xmlns:a16="http://schemas.microsoft.com/office/drawing/2014/main" id="{00000000-0008-0000-2000-00008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" name="135 CuadroTexto">
          <a:extLst>
            <a:ext uri="{FF2B5EF4-FFF2-40B4-BE49-F238E27FC236}">
              <a16:creationId xmlns:a16="http://schemas.microsoft.com/office/drawing/2014/main" id="{00000000-0008-0000-2000-00008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" name="136 CuadroTexto">
          <a:extLst>
            <a:ext uri="{FF2B5EF4-FFF2-40B4-BE49-F238E27FC236}">
              <a16:creationId xmlns:a16="http://schemas.microsoft.com/office/drawing/2014/main" id="{00000000-0008-0000-2000-00008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" name="137 CuadroTexto">
          <a:extLst>
            <a:ext uri="{FF2B5EF4-FFF2-40B4-BE49-F238E27FC236}">
              <a16:creationId xmlns:a16="http://schemas.microsoft.com/office/drawing/2014/main" id="{00000000-0008-0000-2000-00008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" name="138 CuadroTexto">
          <a:extLst>
            <a:ext uri="{FF2B5EF4-FFF2-40B4-BE49-F238E27FC236}">
              <a16:creationId xmlns:a16="http://schemas.microsoft.com/office/drawing/2014/main" id="{00000000-0008-0000-2000-00008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" name="139 CuadroTexto">
          <a:extLst>
            <a:ext uri="{FF2B5EF4-FFF2-40B4-BE49-F238E27FC236}">
              <a16:creationId xmlns:a16="http://schemas.microsoft.com/office/drawing/2014/main" id="{00000000-0008-0000-2000-00008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" name="140 CuadroTexto">
          <a:extLst>
            <a:ext uri="{FF2B5EF4-FFF2-40B4-BE49-F238E27FC236}">
              <a16:creationId xmlns:a16="http://schemas.microsoft.com/office/drawing/2014/main" id="{00000000-0008-0000-2000-00008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" name="141 CuadroTexto">
          <a:extLst>
            <a:ext uri="{FF2B5EF4-FFF2-40B4-BE49-F238E27FC236}">
              <a16:creationId xmlns:a16="http://schemas.microsoft.com/office/drawing/2014/main" id="{00000000-0008-0000-2000-00008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" name="142 CuadroTexto">
          <a:extLst>
            <a:ext uri="{FF2B5EF4-FFF2-40B4-BE49-F238E27FC236}">
              <a16:creationId xmlns:a16="http://schemas.microsoft.com/office/drawing/2014/main" id="{00000000-0008-0000-2000-00008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" name="143 CuadroTexto">
          <a:extLst>
            <a:ext uri="{FF2B5EF4-FFF2-40B4-BE49-F238E27FC236}">
              <a16:creationId xmlns:a16="http://schemas.microsoft.com/office/drawing/2014/main" id="{00000000-0008-0000-2000-00009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" name="144 CuadroTexto">
          <a:extLst>
            <a:ext uri="{FF2B5EF4-FFF2-40B4-BE49-F238E27FC236}">
              <a16:creationId xmlns:a16="http://schemas.microsoft.com/office/drawing/2014/main" id="{00000000-0008-0000-2000-00009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" name="145 CuadroTexto">
          <a:extLst>
            <a:ext uri="{FF2B5EF4-FFF2-40B4-BE49-F238E27FC236}">
              <a16:creationId xmlns:a16="http://schemas.microsoft.com/office/drawing/2014/main" id="{00000000-0008-0000-2000-00009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" name="146 CuadroTexto">
          <a:extLst>
            <a:ext uri="{FF2B5EF4-FFF2-40B4-BE49-F238E27FC236}">
              <a16:creationId xmlns:a16="http://schemas.microsoft.com/office/drawing/2014/main" id="{00000000-0008-0000-2000-00009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" name="147 CuadroTexto">
          <a:extLst>
            <a:ext uri="{FF2B5EF4-FFF2-40B4-BE49-F238E27FC236}">
              <a16:creationId xmlns:a16="http://schemas.microsoft.com/office/drawing/2014/main" id="{00000000-0008-0000-2000-00009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9" name="148 CuadroTexto">
          <a:extLst>
            <a:ext uri="{FF2B5EF4-FFF2-40B4-BE49-F238E27FC236}">
              <a16:creationId xmlns:a16="http://schemas.microsoft.com/office/drawing/2014/main" id="{00000000-0008-0000-2000-00009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" name="149 CuadroTexto">
          <a:extLst>
            <a:ext uri="{FF2B5EF4-FFF2-40B4-BE49-F238E27FC236}">
              <a16:creationId xmlns:a16="http://schemas.microsoft.com/office/drawing/2014/main" id="{00000000-0008-0000-2000-00009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" name="150 CuadroTexto">
          <a:extLst>
            <a:ext uri="{FF2B5EF4-FFF2-40B4-BE49-F238E27FC236}">
              <a16:creationId xmlns:a16="http://schemas.microsoft.com/office/drawing/2014/main" id="{00000000-0008-0000-2000-00009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" name="151 CuadroTexto">
          <a:extLst>
            <a:ext uri="{FF2B5EF4-FFF2-40B4-BE49-F238E27FC236}">
              <a16:creationId xmlns:a16="http://schemas.microsoft.com/office/drawing/2014/main" id="{00000000-0008-0000-2000-00009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" name="152 CuadroTexto">
          <a:extLst>
            <a:ext uri="{FF2B5EF4-FFF2-40B4-BE49-F238E27FC236}">
              <a16:creationId xmlns:a16="http://schemas.microsoft.com/office/drawing/2014/main" id="{00000000-0008-0000-2000-00009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" name="153 CuadroTexto">
          <a:extLst>
            <a:ext uri="{FF2B5EF4-FFF2-40B4-BE49-F238E27FC236}">
              <a16:creationId xmlns:a16="http://schemas.microsoft.com/office/drawing/2014/main" id="{00000000-0008-0000-2000-00009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" name="154 CuadroTexto">
          <a:extLst>
            <a:ext uri="{FF2B5EF4-FFF2-40B4-BE49-F238E27FC236}">
              <a16:creationId xmlns:a16="http://schemas.microsoft.com/office/drawing/2014/main" id="{00000000-0008-0000-2000-00009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" name="155 CuadroTexto">
          <a:extLst>
            <a:ext uri="{FF2B5EF4-FFF2-40B4-BE49-F238E27FC236}">
              <a16:creationId xmlns:a16="http://schemas.microsoft.com/office/drawing/2014/main" id="{00000000-0008-0000-2000-00009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" name="156 CuadroTexto">
          <a:extLst>
            <a:ext uri="{FF2B5EF4-FFF2-40B4-BE49-F238E27FC236}">
              <a16:creationId xmlns:a16="http://schemas.microsoft.com/office/drawing/2014/main" id="{00000000-0008-0000-2000-00009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" name="157 CuadroTexto">
          <a:extLst>
            <a:ext uri="{FF2B5EF4-FFF2-40B4-BE49-F238E27FC236}">
              <a16:creationId xmlns:a16="http://schemas.microsoft.com/office/drawing/2014/main" id="{00000000-0008-0000-2000-00009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" name="158 CuadroTexto">
          <a:extLst>
            <a:ext uri="{FF2B5EF4-FFF2-40B4-BE49-F238E27FC236}">
              <a16:creationId xmlns:a16="http://schemas.microsoft.com/office/drawing/2014/main" id="{00000000-0008-0000-2000-00009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" name="159 CuadroTexto">
          <a:extLst>
            <a:ext uri="{FF2B5EF4-FFF2-40B4-BE49-F238E27FC236}">
              <a16:creationId xmlns:a16="http://schemas.microsoft.com/office/drawing/2014/main" id="{00000000-0008-0000-2000-0000A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" name="160 CuadroTexto">
          <a:extLst>
            <a:ext uri="{FF2B5EF4-FFF2-40B4-BE49-F238E27FC236}">
              <a16:creationId xmlns:a16="http://schemas.microsoft.com/office/drawing/2014/main" id="{00000000-0008-0000-2000-0000A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" name="161 CuadroTexto">
          <a:extLst>
            <a:ext uri="{FF2B5EF4-FFF2-40B4-BE49-F238E27FC236}">
              <a16:creationId xmlns:a16="http://schemas.microsoft.com/office/drawing/2014/main" id="{00000000-0008-0000-2000-0000A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" name="162 CuadroTexto">
          <a:extLst>
            <a:ext uri="{FF2B5EF4-FFF2-40B4-BE49-F238E27FC236}">
              <a16:creationId xmlns:a16="http://schemas.microsoft.com/office/drawing/2014/main" id="{00000000-0008-0000-2000-0000A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" name="163 CuadroTexto">
          <a:extLst>
            <a:ext uri="{FF2B5EF4-FFF2-40B4-BE49-F238E27FC236}">
              <a16:creationId xmlns:a16="http://schemas.microsoft.com/office/drawing/2014/main" id="{00000000-0008-0000-2000-0000A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" name="164 CuadroTexto">
          <a:extLst>
            <a:ext uri="{FF2B5EF4-FFF2-40B4-BE49-F238E27FC236}">
              <a16:creationId xmlns:a16="http://schemas.microsoft.com/office/drawing/2014/main" id="{00000000-0008-0000-2000-0000A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6" name="165 CuadroTexto">
          <a:extLst>
            <a:ext uri="{FF2B5EF4-FFF2-40B4-BE49-F238E27FC236}">
              <a16:creationId xmlns:a16="http://schemas.microsoft.com/office/drawing/2014/main" id="{00000000-0008-0000-2000-0000A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" name="166 CuadroTexto">
          <a:extLst>
            <a:ext uri="{FF2B5EF4-FFF2-40B4-BE49-F238E27FC236}">
              <a16:creationId xmlns:a16="http://schemas.microsoft.com/office/drawing/2014/main" id="{00000000-0008-0000-2000-0000A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" name="167 CuadroTexto">
          <a:extLst>
            <a:ext uri="{FF2B5EF4-FFF2-40B4-BE49-F238E27FC236}">
              <a16:creationId xmlns:a16="http://schemas.microsoft.com/office/drawing/2014/main" id="{00000000-0008-0000-2000-0000A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9" name="168 CuadroTexto">
          <a:extLst>
            <a:ext uri="{FF2B5EF4-FFF2-40B4-BE49-F238E27FC236}">
              <a16:creationId xmlns:a16="http://schemas.microsoft.com/office/drawing/2014/main" id="{00000000-0008-0000-2000-0000A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" name="169 CuadroTexto">
          <a:extLst>
            <a:ext uri="{FF2B5EF4-FFF2-40B4-BE49-F238E27FC236}">
              <a16:creationId xmlns:a16="http://schemas.microsoft.com/office/drawing/2014/main" id="{00000000-0008-0000-2000-0000A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" name="170 CuadroTexto">
          <a:extLst>
            <a:ext uri="{FF2B5EF4-FFF2-40B4-BE49-F238E27FC236}">
              <a16:creationId xmlns:a16="http://schemas.microsoft.com/office/drawing/2014/main" id="{00000000-0008-0000-2000-0000A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" name="171 CuadroTexto">
          <a:extLst>
            <a:ext uri="{FF2B5EF4-FFF2-40B4-BE49-F238E27FC236}">
              <a16:creationId xmlns:a16="http://schemas.microsoft.com/office/drawing/2014/main" id="{00000000-0008-0000-2000-0000A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" name="172 CuadroTexto">
          <a:extLst>
            <a:ext uri="{FF2B5EF4-FFF2-40B4-BE49-F238E27FC236}">
              <a16:creationId xmlns:a16="http://schemas.microsoft.com/office/drawing/2014/main" id="{00000000-0008-0000-2000-0000A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" name="173 CuadroTexto">
          <a:extLst>
            <a:ext uri="{FF2B5EF4-FFF2-40B4-BE49-F238E27FC236}">
              <a16:creationId xmlns:a16="http://schemas.microsoft.com/office/drawing/2014/main" id="{00000000-0008-0000-2000-0000A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" name="174 CuadroTexto">
          <a:extLst>
            <a:ext uri="{FF2B5EF4-FFF2-40B4-BE49-F238E27FC236}">
              <a16:creationId xmlns:a16="http://schemas.microsoft.com/office/drawing/2014/main" id="{00000000-0008-0000-2000-0000A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" name="175 CuadroTexto">
          <a:extLst>
            <a:ext uri="{FF2B5EF4-FFF2-40B4-BE49-F238E27FC236}">
              <a16:creationId xmlns:a16="http://schemas.microsoft.com/office/drawing/2014/main" id="{00000000-0008-0000-2000-0000B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" name="176 CuadroTexto">
          <a:extLst>
            <a:ext uri="{FF2B5EF4-FFF2-40B4-BE49-F238E27FC236}">
              <a16:creationId xmlns:a16="http://schemas.microsoft.com/office/drawing/2014/main" id="{00000000-0008-0000-2000-0000B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" name="177 CuadroTexto">
          <a:extLst>
            <a:ext uri="{FF2B5EF4-FFF2-40B4-BE49-F238E27FC236}">
              <a16:creationId xmlns:a16="http://schemas.microsoft.com/office/drawing/2014/main" id="{00000000-0008-0000-2000-0000B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" name="178 CuadroTexto">
          <a:extLst>
            <a:ext uri="{FF2B5EF4-FFF2-40B4-BE49-F238E27FC236}">
              <a16:creationId xmlns:a16="http://schemas.microsoft.com/office/drawing/2014/main" id="{00000000-0008-0000-2000-0000B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" name="179 CuadroTexto">
          <a:extLst>
            <a:ext uri="{FF2B5EF4-FFF2-40B4-BE49-F238E27FC236}">
              <a16:creationId xmlns:a16="http://schemas.microsoft.com/office/drawing/2014/main" id="{00000000-0008-0000-2000-0000B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" name="180 CuadroTexto">
          <a:extLst>
            <a:ext uri="{FF2B5EF4-FFF2-40B4-BE49-F238E27FC236}">
              <a16:creationId xmlns:a16="http://schemas.microsoft.com/office/drawing/2014/main" id="{00000000-0008-0000-2000-0000B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" name="181 CuadroTexto">
          <a:extLst>
            <a:ext uri="{FF2B5EF4-FFF2-40B4-BE49-F238E27FC236}">
              <a16:creationId xmlns:a16="http://schemas.microsoft.com/office/drawing/2014/main" id="{00000000-0008-0000-2000-0000B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" name="182 CuadroTexto">
          <a:extLst>
            <a:ext uri="{FF2B5EF4-FFF2-40B4-BE49-F238E27FC236}">
              <a16:creationId xmlns:a16="http://schemas.microsoft.com/office/drawing/2014/main" id="{00000000-0008-0000-2000-0000B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4" name="183 CuadroTexto">
          <a:extLst>
            <a:ext uri="{FF2B5EF4-FFF2-40B4-BE49-F238E27FC236}">
              <a16:creationId xmlns:a16="http://schemas.microsoft.com/office/drawing/2014/main" id="{00000000-0008-0000-2000-0000B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" name="184 CuadroTexto">
          <a:extLst>
            <a:ext uri="{FF2B5EF4-FFF2-40B4-BE49-F238E27FC236}">
              <a16:creationId xmlns:a16="http://schemas.microsoft.com/office/drawing/2014/main" id="{00000000-0008-0000-2000-0000B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" name="185 CuadroTexto">
          <a:extLst>
            <a:ext uri="{FF2B5EF4-FFF2-40B4-BE49-F238E27FC236}">
              <a16:creationId xmlns:a16="http://schemas.microsoft.com/office/drawing/2014/main" id="{00000000-0008-0000-2000-0000B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" name="186 CuadroTexto">
          <a:extLst>
            <a:ext uri="{FF2B5EF4-FFF2-40B4-BE49-F238E27FC236}">
              <a16:creationId xmlns:a16="http://schemas.microsoft.com/office/drawing/2014/main" id="{00000000-0008-0000-2000-0000B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" name="187 CuadroTexto">
          <a:extLst>
            <a:ext uri="{FF2B5EF4-FFF2-40B4-BE49-F238E27FC236}">
              <a16:creationId xmlns:a16="http://schemas.microsoft.com/office/drawing/2014/main" id="{00000000-0008-0000-2000-0000B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" name="188 CuadroTexto">
          <a:extLst>
            <a:ext uri="{FF2B5EF4-FFF2-40B4-BE49-F238E27FC236}">
              <a16:creationId xmlns:a16="http://schemas.microsoft.com/office/drawing/2014/main" id="{00000000-0008-0000-2000-0000B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" name="189 CuadroTexto">
          <a:extLst>
            <a:ext uri="{FF2B5EF4-FFF2-40B4-BE49-F238E27FC236}">
              <a16:creationId xmlns:a16="http://schemas.microsoft.com/office/drawing/2014/main" id="{00000000-0008-0000-2000-0000B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" name="190 CuadroTexto">
          <a:extLst>
            <a:ext uri="{FF2B5EF4-FFF2-40B4-BE49-F238E27FC236}">
              <a16:creationId xmlns:a16="http://schemas.microsoft.com/office/drawing/2014/main" id="{00000000-0008-0000-2000-0000B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" name="191 CuadroTexto">
          <a:extLst>
            <a:ext uri="{FF2B5EF4-FFF2-40B4-BE49-F238E27FC236}">
              <a16:creationId xmlns:a16="http://schemas.microsoft.com/office/drawing/2014/main" id="{00000000-0008-0000-2000-0000C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" name="192 CuadroTexto">
          <a:extLst>
            <a:ext uri="{FF2B5EF4-FFF2-40B4-BE49-F238E27FC236}">
              <a16:creationId xmlns:a16="http://schemas.microsoft.com/office/drawing/2014/main" id="{00000000-0008-0000-2000-0000C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" name="193 CuadroTexto">
          <a:extLst>
            <a:ext uri="{FF2B5EF4-FFF2-40B4-BE49-F238E27FC236}">
              <a16:creationId xmlns:a16="http://schemas.microsoft.com/office/drawing/2014/main" id="{00000000-0008-0000-2000-0000C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" name="194 CuadroTexto">
          <a:extLst>
            <a:ext uri="{FF2B5EF4-FFF2-40B4-BE49-F238E27FC236}">
              <a16:creationId xmlns:a16="http://schemas.microsoft.com/office/drawing/2014/main" id="{00000000-0008-0000-2000-0000C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" name="195 CuadroTexto">
          <a:extLst>
            <a:ext uri="{FF2B5EF4-FFF2-40B4-BE49-F238E27FC236}">
              <a16:creationId xmlns:a16="http://schemas.microsoft.com/office/drawing/2014/main" id="{00000000-0008-0000-2000-0000C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" name="196 CuadroTexto">
          <a:extLst>
            <a:ext uri="{FF2B5EF4-FFF2-40B4-BE49-F238E27FC236}">
              <a16:creationId xmlns:a16="http://schemas.microsoft.com/office/drawing/2014/main" id="{00000000-0008-0000-2000-0000C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" name="197 CuadroTexto">
          <a:extLst>
            <a:ext uri="{FF2B5EF4-FFF2-40B4-BE49-F238E27FC236}">
              <a16:creationId xmlns:a16="http://schemas.microsoft.com/office/drawing/2014/main" id="{00000000-0008-0000-2000-0000C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" name="198 CuadroTexto">
          <a:extLst>
            <a:ext uri="{FF2B5EF4-FFF2-40B4-BE49-F238E27FC236}">
              <a16:creationId xmlns:a16="http://schemas.microsoft.com/office/drawing/2014/main" id="{00000000-0008-0000-2000-0000C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" name="199 CuadroTexto">
          <a:extLst>
            <a:ext uri="{FF2B5EF4-FFF2-40B4-BE49-F238E27FC236}">
              <a16:creationId xmlns:a16="http://schemas.microsoft.com/office/drawing/2014/main" id="{00000000-0008-0000-2000-0000C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1" name="200 CuadroTexto">
          <a:extLst>
            <a:ext uri="{FF2B5EF4-FFF2-40B4-BE49-F238E27FC236}">
              <a16:creationId xmlns:a16="http://schemas.microsoft.com/office/drawing/2014/main" id="{00000000-0008-0000-2000-0000C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" name="201 CuadroTexto">
          <a:extLst>
            <a:ext uri="{FF2B5EF4-FFF2-40B4-BE49-F238E27FC236}">
              <a16:creationId xmlns:a16="http://schemas.microsoft.com/office/drawing/2014/main" id="{00000000-0008-0000-2000-0000C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" name="202 CuadroTexto">
          <a:extLst>
            <a:ext uri="{FF2B5EF4-FFF2-40B4-BE49-F238E27FC236}">
              <a16:creationId xmlns:a16="http://schemas.microsoft.com/office/drawing/2014/main" id="{00000000-0008-0000-2000-0000C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4" name="203 CuadroTexto">
          <a:extLst>
            <a:ext uri="{FF2B5EF4-FFF2-40B4-BE49-F238E27FC236}">
              <a16:creationId xmlns:a16="http://schemas.microsoft.com/office/drawing/2014/main" id="{00000000-0008-0000-2000-0000C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5" name="204 CuadroTexto">
          <a:extLst>
            <a:ext uri="{FF2B5EF4-FFF2-40B4-BE49-F238E27FC236}">
              <a16:creationId xmlns:a16="http://schemas.microsoft.com/office/drawing/2014/main" id="{00000000-0008-0000-2000-0000C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6" name="205 CuadroTexto">
          <a:extLst>
            <a:ext uri="{FF2B5EF4-FFF2-40B4-BE49-F238E27FC236}">
              <a16:creationId xmlns:a16="http://schemas.microsoft.com/office/drawing/2014/main" id="{00000000-0008-0000-2000-0000C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7" name="206 CuadroTexto">
          <a:extLst>
            <a:ext uri="{FF2B5EF4-FFF2-40B4-BE49-F238E27FC236}">
              <a16:creationId xmlns:a16="http://schemas.microsoft.com/office/drawing/2014/main" id="{00000000-0008-0000-2000-0000C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8" name="207 CuadroTexto">
          <a:extLst>
            <a:ext uri="{FF2B5EF4-FFF2-40B4-BE49-F238E27FC236}">
              <a16:creationId xmlns:a16="http://schemas.microsoft.com/office/drawing/2014/main" id="{00000000-0008-0000-2000-0000D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9" name="208 CuadroTexto">
          <a:extLst>
            <a:ext uri="{FF2B5EF4-FFF2-40B4-BE49-F238E27FC236}">
              <a16:creationId xmlns:a16="http://schemas.microsoft.com/office/drawing/2014/main" id="{00000000-0008-0000-2000-0000D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0" name="209 CuadroTexto">
          <a:extLst>
            <a:ext uri="{FF2B5EF4-FFF2-40B4-BE49-F238E27FC236}">
              <a16:creationId xmlns:a16="http://schemas.microsoft.com/office/drawing/2014/main" id="{00000000-0008-0000-2000-0000D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1" name="210 CuadroTexto">
          <a:extLst>
            <a:ext uri="{FF2B5EF4-FFF2-40B4-BE49-F238E27FC236}">
              <a16:creationId xmlns:a16="http://schemas.microsoft.com/office/drawing/2014/main" id="{00000000-0008-0000-2000-0000D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2" name="211 CuadroTexto">
          <a:extLst>
            <a:ext uri="{FF2B5EF4-FFF2-40B4-BE49-F238E27FC236}">
              <a16:creationId xmlns:a16="http://schemas.microsoft.com/office/drawing/2014/main" id="{00000000-0008-0000-2000-0000D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3" name="212 CuadroTexto">
          <a:extLst>
            <a:ext uri="{FF2B5EF4-FFF2-40B4-BE49-F238E27FC236}">
              <a16:creationId xmlns:a16="http://schemas.microsoft.com/office/drawing/2014/main" id="{00000000-0008-0000-2000-0000D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4" name="213 CuadroTexto">
          <a:extLst>
            <a:ext uri="{FF2B5EF4-FFF2-40B4-BE49-F238E27FC236}">
              <a16:creationId xmlns:a16="http://schemas.microsoft.com/office/drawing/2014/main" id="{00000000-0008-0000-2000-0000D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5" name="214 CuadroTexto">
          <a:extLst>
            <a:ext uri="{FF2B5EF4-FFF2-40B4-BE49-F238E27FC236}">
              <a16:creationId xmlns:a16="http://schemas.microsoft.com/office/drawing/2014/main" id="{00000000-0008-0000-2000-0000D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6" name="215 CuadroTexto">
          <a:extLst>
            <a:ext uri="{FF2B5EF4-FFF2-40B4-BE49-F238E27FC236}">
              <a16:creationId xmlns:a16="http://schemas.microsoft.com/office/drawing/2014/main" id="{00000000-0008-0000-2000-0000D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7" name="216 CuadroTexto">
          <a:extLst>
            <a:ext uri="{FF2B5EF4-FFF2-40B4-BE49-F238E27FC236}">
              <a16:creationId xmlns:a16="http://schemas.microsoft.com/office/drawing/2014/main" id="{00000000-0008-0000-2000-0000D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8" name="217 CuadroTexto">
          <a:extLst>
            <a:ext uri="{FF2B5EF4-FFF2-40B4-BE49-F238E27FC236}">
              <a16:creationId xmlns:a16="http://schemas.microsoft.com/office/drawing/2014/main" id="{00000000-0008-0000-2000-0000D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19" name="218 CuadroTexto">
          <a:extLst>
            <a:ext uri="{FF2B5EF4-FFF2-40B4-BE49-F238E27FC236}">
              <a16:creationId xmlns:a16="http://schemas.microsoft.com/office/drawing/2014/main" id="{00000000-0008-0000-2000-0000D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0" name="219 CuadroTexto">
          <a:extLst>
            <a:ext uri="{FF2B5EF4-FFF2-40B4-BE49-F238E27FC236}">
              <a16:creationId xmlns:a16="http://schemas.microsoft.com/office/drawing/2014/main" id="{00000000-0008-0000-2000-0000D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" name="220 CuadroTexto">
          <a:extLst>
            <a:ext uri="{FF2B5EF4-FFF2-40B4-BE49-F238E27FC236}">
              <a16:creationId xmlns:a16="http://schemas.microsoft.com/office/drawing/2014/main" id="{00000000-0008-0000-2000-0000D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" name="221 CuadroTexto">
          <a:extLst>
            <a:ext uri="{FF2B5EF4-FFF2-40B4-BE49-F238E27FC236}">
              <a16:creationId xmlns:a16="http://schemas.microsoft.com/office/drawing/2014/main" id="{00000000-0008-0000-2000-0000D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" name="222 CuadroTexto">
          <a:extLst>
            <a:ext uri="{FF2B5EF4-FFF2-40B4-BE49-F238E27FC236}">
              <a16:creationId xmlns:a16="http://schemas.microsoft.com/office/drawing/2014/main" id="{00000000-0008-0000-2000-0000D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" name="223 CuadroTexto">
          <a:extLst>
            <a:ext uri="{FF2B5EF4-FFF2-40B4-BE49-F238E27FC236}">
              <a16:creationId xmlns:a16="http://schemas.microsoft.com/office/drawing/2014/main" id="{00000000-0008-0000-2000-0000E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" name="224 CuadroTexto">
          <a:extLst>
            <a:ext uri="{FF2B5EF4-FFF2-40B4-BE49-F238E27FC236}">
              <a16:creationId xmlns:a16="http://schemas.microsoft.com/office/drawing/2014/main" id="{00000000-0008-0000-2000-0000E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" name="225 CuadroTexto">
          <a:extLst>
            <a:ext uri="{FF2B5EF4-FFF2-40B4-BE49-F238E27FC236}">
              <a16:creationId xmlns:a16="http://schemas.microsoft.com/office/drawing/2014/main" id="{00000000-0008-0000-2000-0000E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" name="226 CuadroTexto">
          <a:extLst>
            <a:ext uri="{FF2B5EF4-FFF2-40B4-BE49-F238E27FC236}">
              <a16:creationId xmlns:a16="http://schemas.microsoft.com/office/drawing/2014/main" id="{00000000-0008-0000-2000-0000E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" name="227 CuadroTexto">
          <a:extLst>
            <a:ext uri="{FF2B5EF4-FFF2-40B4-BE49-F238E27FC236}">
              <a16:creationId xmlns:a16="http://schemas.microsoft.com/office/drawing/2014/main" id="{00000000-0008-0000-2000-0000E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" name="228 CuadroTexto">
          <a:extLst>
            <a:ext uri="{FF2B5EF4-FFF2-40B4-BE49-F238E27FC236}">
              <a16:creationId xmlns:a16="http://schemas.microsoft.com/office/drawing/2014/main" id="{00000000-0008-0000-2000-0000E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" name="229 CuadroTexto">
          <a:extLst>
            <a:ext uri="{FF2B5EF4-FFF2-40B4-BE49-F238E27FC236}">
              <a16:creationId xmlns:a16="http://schemas.microsoft.com/office/drawing/2014/main" id="{00000000-0008-0000-2000-0000E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" name="230 CuadroTexto">
          <a:extLst>
            <a:ext uri="{FF2B5EF4-FFF2-40B4-BE49-F238E27FC236}">
              <a16:creationId xmlns:a16="http://schemas.microsoft.com/office/drawing/2014/main" id="{00000000-0008-0000-2000-0000E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" name="231 CuadroTexto">
          <a:extLst>
            <a:ext uri="{FF2B5EF4-FFF2-40B4-BE49-F238E27FC236}">
              <a16:creationId xmlns:a16="http://schemas.microsoft.com/office/drawing/2014/main" id="{00000000-0008-0000-2000-0000E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" name="232 CuadroTexto">
          <a:extLst>
            <a:ext uri="{FF2B5EF4-FFF2-40B4-BE49-F238E27FC236}">
              <a16:creationId xmlns:a16="http://schemas.microsoft.com/office/drawing/2014/main" id="{00000000-0008-0000-2000-0000E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" name="233 CuadroTexto">
          <a:extLst>
            <a:ext uri="{FF2B5EF4-FFF2-40B4-BE49-F238E27FC236}">
              <a16:creationId xmlns:a16="http://schemas.microsoft.com/office/drawing/2014/main" id="{00000000-0008-0000-2000-0000E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" name="234 CuadroTexto">
          <a:extLst>
            <a:ext uri="{FF2B5EF4-FFF2-40B4-BE49-F238E27FC236}">
              <a16:creationId xmlns:a16="http://schemas.microsoft.com/office/drawing/2014/main" id="{00000000-0008-0000-2000-0000E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6" name="235 CuadroTexto">
          <a:extLst>
            <a:ext uri="{FF2B5EF4-FFF2-40B4-BE49-F238E27FC236}">
              <a16:creationId xmlns:a16="http://schemas.microsoft.com/office/drawing/2014/main" id="{00000000-0008-0000-2000-0000E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" name="236 CuadroTexto">
          <a:extLst>
            <a:ext uri="{FF2B5EF4-FFF2-40B4-BE49-F238E27FC236}">
              <a16:creationId xmlns:a16="http://schemas.microsoft.com/office/drawing/2014/main" id="{00000000-0008-0000-2000-0000E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" name="237 CuadroTexto">
          <a:extLst>
            <a:ext uri="{FF2B5EF4-FFF2-40B4-BE49-F238E27FC236}">
              <a16:creationId xmlns:a16="http://schemas.microsoft.com/office/drawing/2014/main" id="{00000000-0008-0000-2000-0000E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" name="238 CuadroTexto">
          <a:extLst>
            <a:ext uri="{FF2B5EF4-FFF2-40B4-BE49-F238E27FC236}">
              <a16:creationId xmlns:a16="http://schemas.microsoft.com/office/drawing/2014/main" id="{00000000-0008-0000-2000-0000E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" name="239 CuadroTexto">
          <a:extLst>
            <a:ext uri="{FF2B5EF4-FFF2-40B4-BE49-F238E27FC236}">
              <a16:creationId xmlns:a16="http://schemas.microsoft.com/office/drawing/2014/main" id="{00000000-0008-0000-2000-0000F0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" name="240 CuadroTexto">
          <a:extLst>
            <a:ext uri="{FF2B5EF4-FFF2-40B4-BE49-F238E27FC236}">
              <a16:creationId xmlns:a16="http://schemas.microsoft.com/office/drawing/2014/main" id="{00000000-0008-0000-2000-0000F1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" name="241 CuadroTexto">
          <a:extLst>
            <a:ext uri="{FF2B5EF4-FFF2-40B4-BE49-F238E27FC236}">
              <a16:creationId xmlns:a16="http://schemas.microsoft.com/office/drawing/2014/main" id="{00000000-0008-0000-2000-0000F2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" name="242 CuadroTexto">
          <a:extLst>
            <a:ext uri="{FF2B5EF4-FFF2-40B4-BE49-F238E27FC236}">
              <a16:creationId xmlns:a16="http://schemas.microsoft.com/office/drawing/2014/main" id="{00000000-0008-0000-2000-0000F3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" name="243 CuadroTexto">
          <a:extLst>
            <a:ext uri="{FF2B5EF4-FFF2-40B4-BE49-F238E27FC236}">
              <a16:creationId xmlns:a16="http://schemas.microsoft.com/office/drawing/2014/main" id="{00000000-0008-0000-2000-0000F4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" name="244 CuadroTexto">
          <a:extLst>
            <a:ext uri="{FF2B5EF4-FFF2-40B4-BE49-F238E27FC236}">
              <a16:creationId xmlns:a16="http://schemas.microsoft.com/office/drawing/2014/main" id="{00000000-0008-0000-2000-0000F5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" name="245 CuadroTexto">
          <a:extLst>
            <a:ext uri="{FF2B5EF4-FFF2-40B4-BE49-F238E27FC236}">
              <a16:creationId xmlns:a16="http://schemas.microsoft.com/office/drawing/2014/main" id="{00000000-0008-0000-2000-0000F6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" name="246 CuadroTexto">
          <a:extLst>
            <a:ext uri="{FF2B5EF4-FFF2-40B4-BE49-F238E27FC236}">
              <a16:creationId xmlns:a16="http://schemas.microsoft.com/office/drawing/2014/main" id="{00000000-0008-0000-2000-0000F7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" name="247 CuadroTexto">
          <a:extLst>
            <a:ext uri="{FF2B5EF4-FFF2-40B4-BE49-F238E27FC236}">
              <a16:creationId xmlns:a16="http://schemas.microsoft.com/office/drawing/2014/main" id="{00000000-0008-0000-2000-0000F8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" name="248 CuadroTexto">
          <a:extLst>
            <a:ext uri="{FF2B5EF4-FFF2-40B4-BE49-F238E27FC236}">
              <a16:creationId xmlns:a16="http://schemas.microsoft.com/office/drawing/2014/main" id="{00000000-0008-0000-2000-0000F9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" name="249 CuadroTexto">
          <a:extLst>
            <a:ext uri="{FF2B5EF4-FFF2-40B4-BE49-F238E27FC236}">
              <a16:creationId xmlns:a16="http://schemas.microsoft.com/office/drawing/2014/main" id="{00000000-0008-0000-2000-0000FA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" name="250 CuadroTexto">
          <a:extLst>
            <a:ext uri="{FF2B5EF4-FFF2-40B4-BE49-F238E27FC236}">
              <a16:creationId xmlns:a16="http://schemas.microsoft.com/office/drawing/2014/main" id="{00000000-0008-0000-2000-0000FB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" name="251 CuadroTexto">
          <a:extLst>
            <a:ext uri="{FF2B5EF4-FFF2-40B4-BE49-F238E27FC236}">
              <a16:creationId xmlns:a16="http://schemas.microsoft.com/office/drawing/2014/main" id="{00000000-0008-0000-2000-0000FC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" name="252 CuadroTexto">
          <a:extLst>
            <a:ext uri="{FF2B5EF4-FFF2-40B4-BE49-F238E27FC236}">
              <a16:creationId xmlns:a16="http://schemas.microsoft.com/office/drawing/2014/main" id="{00000000-0008-0000-2000-0000FD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4" name="253 CuadroTexto">
          <a:extLst>
            <a:ext uri="{FF2B5EF4-FFF2-40B4-BE49-F238E27FC236}">
              <a16:creationId xmlns:a16="http://schemas.microsoft.com/office/drawing/2014/main" id="{00000000-0008-0000-2000-0000FE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" name="254 CuadroTexto">
          <a:extLst>
            <a:ext uri="{FF2B5EF4-FFF2-40B4-BE49-F238E27FC236}">
              <a16:creationId xmlns:a16="http://schemas.microsoft.com/office/drawing/2014/main" id="{00000000-0008-0000-2000-0000FF0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" name="255 CuadroTexto">
          <a:extLst>
            <a:ext uri="{FF2B5EF4-FFF2-40B4-BE49-F238E27FC236}">
              <a16:creationId xmlns:a16="http://schemas.microsoft.com/office/drawing/2014/main" id="{00000000-0008-0000-2000-00000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" name="256 CuadroTexto">
          <a:extLst>
            <a:ext uri="{FF2B5EF4-FFF2-40B4-BE49-F238E27FC236}">
              <a16:creationId xmlns:a16="http://schemas.microsoft.com/office/drawing/2014/main" id="{00000000-0008-0000-2000-00000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" name="257 CuadroTexto">
          <a:extLst>
            <a:ext uri="{FF2B5EF4-FFF2-40B4-BE49-F238E27FC236}">
              <a16:creationId xmlns:a16="http://schemas.microsoft.com/office/drawing/2014/main" id="{00000000-0008-0000-2000-00000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" name="258 CuadroTexto">
          <a:extLst>
            <a:ext uri="{FF2B5EF4-FFF2-40B4-BE49-F238E27FC236}">
              <a16:creationId xmlns:a16="http://schemas.microsoft.com/office/drawing/2014/main" id="{00000000-0008-0000-2000-00000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" name="259 CuadroTexto">
          <a:extLst>
            <a:ext uri="{FF2B5EF4-FFF2-40B4-BE49-F238E27FC236}">
              <a16:creationId xmlns:a16="http://schemas.microsoft.com/office/drawing/2014/main" id="{00000000-0008-0000-2000-00000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" name="260 CuadroTexto">
          <a:extLst>
            <a:ext uri="{FF2B5EF4-FFF2-40B4-BE49-F238E27FC236}">
              <a16:creationId xmlns:a16="http://schemas.microsoft.com/office/drawing/2014/main" id="{00000000-0008-0000-2000-00000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" name="261 CuadroTexto">
          <a:extLst>
            <a:ext uri="{FF2B5EF4-FFF2-40B4-BE49-F238E27FC236}">
              <a16:creationId xmlns:a16="http://schemas.microsoft.com/office/drawing/2014/main" id="{00000000-0008-0000-2000-00000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" name="262 CuadroTexto">
          <a:extLst>
            <a:ext uri="{FF2B5EF4-FFF2-40B4-BE49-F238E27FC236}">
              <a16:creationId xmlns:a16="http://schemas.microsoft.com/office/drawing/2014/main" id="{00000000-0008-0000-2000-00000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" name="263 CuadroTexto">
          <a:extLst>
            <a:ext uri="{FF2B5EF4-FFF2-40B4-BE49-F238E27FC236}">
              <a16:creationId xmlns:a16="http://schemas.microsoft.com/office/drawing/2014/main" id="{00000000-0008-0000-2000-00000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" name="264 CuadroTexto">
          <a:extLst>
            <a:ext uri="{FF2B5EF4-FFF2-40B4-BE49-F238E27FC236}">
              <a16:creationId xmlns:a16="http://schemas.microsoft.com/office/drawing/2014/main" id="{00000000-0008-0000-2000-00000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" name="265 CuadroTexto">
          <a:extLst>
            <a:ext uri="{FF2B5EF4-FFF2-40B4-BE49-F238E27FC236}">
              <a16:creationId xmlns:a16="http://schemas.microsoft.com/office/drawing/2014/main" id="{00000000-0008-0000-2000-00000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" name="266 CuadroTexto">
          <a:extLst>
            <a:ext uri="{FF2B5EF4-FFF2-40B4-BE49-F238E27FC236}">
              <a16:creationId xmlns:a16="http://schemas.microsoft.com/office/drawing/2014/main" id="{00000000-0008-0000-2000-00000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" name="267 CuadroTexto">
          <a:extLst>
            <a:ext uri="{FF2B5EF4-FFF2-40B4-BE49-F238E27FC236}">
              <a16:creationId xmlns:a16="http://schemas.microsoft.com/office/drawing/2014/main" id="{00000000-0008-0000-2000-00000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69" name="268 CuadroTexto">
          <a:extLst>
            <a:ext uri="{FF2B5EF4-FFF2-40B4-BE49-F238E27FC236}">
              <a16:creationId xmlns:a16="http://schemas.microsoft.com/office/drawing/2014/main" id="{00000000-0008-0000-2000-00000D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0" name="269 CuadroTexto">
          <a:extLst>
            <a:ext uri="{FF2B5EF4-FFF2-40B4-BE49-F238E27FC236}">
              <a16:creationId xmlns:a16="http://schemas.microsoft.com/office/drawing/2014/main" id="{00000000-0008-0000-2000-00000E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1" name="270 CuadroTexto">
          <a:extLst>
            <a:ext uri="{FF2B5EF4-FFF2-40B4-BE49-F238E27FC236}">
              <a16:creationId xmlns:a16="http://schemas.microsoft.com/office/drawing/2014/main" id="{00000000-0008-0000-2000-00000F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2" name="271 CuadroTexto">
          <a:extLst>
            <a:ext uri="{FF2B5EF4-FFF2-40B4-BE49-F238E27FC236}">
              <a16:creationId xmlns:a16="http://schemas.microsoft.com/office/drawing/2014/main" id="{00000000-0008-0000-2000-000010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3" name="272 CuadroTexto">
          <a:extLst>
            <a:ext uri="{FF2B5EF4-FFF2-40B4-BE49-F238E27FC236}">
              <a16:creationId xmlns:a16="http://schemas.microsoft.com/office/drawing/2014/main" id="{00000000-0008-0000-2000-000011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4" name="273 CuadroTexto">
          <a:extLst>
            <a:ext uri="{FF2B5EF4-FFF2-40B4-BE49-F238E27FC236}">
              <a16:creationId xmlns:a16="http://schemas.microsoft.com/office/drawing/2014/main" id="{00000000-0008-0000-2000-000012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5" name="274 CuadroTexto">
          <a:extLst>
            <a:ext uri="{FF2B5EF4-FFF2-40B4-BE49-F238E27FC236}">
              <a16:creationId xmlns:a16="http://schemas.microsoft.com/office/drawing/2014/main" id="{00000000-0008-0000-2000-000013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6" name="275 CuadroTexto">
          <a:extLst>
            <a:ext uri="{FF2B5EF4-FFF2-40B4-BE49-F238E27FC236}">
              <a16:creationId xmlns:a16="http://schemas.microsoft.com/office/drawing/2014/main" id="{00000000-0008-0000-2000-000014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7" name="276 CuadroTexto">
          <a:extLst>
            <a:ext uri="{FF2B5EF4-FFF2-40B4-BE49-F238E27FC236}">
              <a16:creationId xmlns:a16="http://schemas.microsoft.com/office/drawing/2014/main" id="{00000000-0008-0000-2000-000015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8" name="277 CuadroTexto">
          <a:extLst>
            <a:ext uri="{FF2B5EF4-FFF2-40B4-BE49-F238E27FC236}">
              <a16:creationId xmlns:a16="http://schemas.microsoft.com/office/drawing/2014/main" id="{00000000-0008-0000-2000-000016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79" name="278 CuadroTexto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0" name="279 CuadroTexto">
          <a:extLst>
            <a:ext uri="{FF2B5EF4-FFF2-40B4-BE49-F238E27FC236}">
              <a16:creationId xmlns:a16="http://schemas.microsoft.com/office/drawing/2014/main" id="{00000000-0008-0000-2000-000018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1" name="280 CuadroTexto">
          <a:extLst>
            <a:ext uri="{FF2B5EF4-FFF2-40B4-BE49-F238E27FC236}">
              <a16:creationId xmlns:a16="http://schemas.microsoft.com/office/drawing/2014/main" id="{00000000-0008-0000-2000-000019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2" name="281 CuadroTexto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3" name="282 CuadroTexto">
          <a:extLst>
            <a:ext uri="{FF2B5EF4-FFF2-40B4-BE49-F238E27FC236}">
              <a16:creationId xmlns:a16="http://schemas.microsoft.com/office/drawing/2014/main" id="{00000000-0008-0000-2000-00001B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4" name="283 CuadroTexto">
          <a:extLst>
            <a:ext uri="{FF2B5EF4-FFF2-40B4-BE49-F238E27FC236}">
              <a16:creationId xmlns:a16="http://schemas.microsoft.com/office/drawing/2014/main" id="{00000000-0008-0000-2000-00001C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85" name="284 CuadroTexto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" name="285 CuadroTexto">
          <a:extLst>
            <a:ext uri="{FF2B5EF4-FFF2-40B4-BE49-F238E27FC236}">
              <a16:creationId xmlns:a16="http://schemas.microsoft.com/office/drawing/2014/main" id="{00000000-0008-0000-2000-00001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" name="286 CuadroTexto">
          <a:extLst>
            <a:ext uri="{FF2B5EF4-FFF2-40B4-BE49-F238E27FC236}">
              <a16:creationId xmlns:a16="http://schemas.microsoft.com/office/drawing/2014/main" id="{00000000-0008-0000-2000-00001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" name="287 CuadroTexto">
          <a:extLst>
            <a:ext uri="{FF2B5EF4-FFF2-40B4-BE49-F238E27FC236}">
              <a16:creationId xmlns:a16="http://schemas.microsoft.com/office/drawing/2014/main" id="{00000000-0008-0000-2000-00002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" name="288 CuadroTexto">
          <a:extLst>
            <a:ext uri="{FF2B5EF4-FFF2-40B4-BE49-F238E27FC236}">
              <a16:creationId xmlns:a16="http://schemas.microsoft.com/office/drawing/2014/main" id="{00000000-0008-0000-2000-00002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" name="289 CuadroTexto">
          <a:extLst>
            <a:ext uri="{FF2B5EF4-FFF2-40B4-BE49-F238E27FC236}">
              <a16:creationId xmlns:a16="http://schemas.microsoft.com/office/drawing/2014/main" id="{00000000-0008-0000-2000-00002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" name="290 CuadroTexto">
          <a:extLst>
            <a:ext uri="{FF2B5EF4-FFF2-40B4-BE49-F238E27FC236}">
              <a16:creationId xmlns:a16="http://schemas.microsoft.com/office/drawing/2014/main" id="{00000000-0008-0000-2000-00002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" name="291 CuadroTexto">
          <a:extLst>
            <a:ext uri="{FF2B5EF4-FFF2-40B4-BE49-F238E27FC236}">
              <a16:creationId xmlns:a16="http://schemas.microsoft.com/office/drawing/2014/main" id="{00000000-0008-0000-2000-00002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" name="292 CuadroTexto">
          <a:extLst>
            <a:ext uri="{FF2B5EF4-FFF2-40B4-BE49-F238E27FC236}">
              <a16:creationId xmlns:a16="http://schemas.microsoft.com/office/drawing/2014/main" id="{00000000-0008-0000-2000-00002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" name="293 CuadroTexto">
          <a:extLst>
            <a:ext uri="{FF2B5EF4-FFF2-40B4-BE49-F238E27FC236}">
              <a16:creationId xmlns:a16="http://schemas.microsoft.com/office/drawing/2014/main" id="{00000000-0008-0000-2000-00002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" name="294 CuadroTexto">
          <a:extLst>
            <a:ext uri="{FF2B5EF4-FFF2-40B4-BE49-F238E27FC236}">
              <a16:creationId xmlns:a16="http://schemas.microsoft.com/office/drawing/2014/main" id="{00000000-0008-0000-2000-00002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" name="295 CuadroTexto">
          <a:extLst>
            <a:ext uri="{FF2B5EF4-FFF2-40B4-BE49-F238E27FC236}">
              <a16:creationId xmlns:a16="http://schemas.microsoft.com/office/drawing/2014/main" id="{00000000-0008-0000-2000-00002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" name="296 CuadroTexto">
          <a:extLst>
            <a:ext uri="{FF2B5EF4-FFF2-40B4-BE49-F238E27FC236}">
              <a16:creationId xmlns:a16="http://schemas.microsoft.com/office/drawing/2014/main" id="{00000000-0008-0000-2000-00002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8" name="301 CuadroTexto">
          <a:extLst>
            <a:ext uri="{FF2B5EF4-FFF2-40B4-BE49-F238E27FC236}">
              <a16:creationId xmlns:a16="http://schemas.microsoft.com/office/drawing/2014/main" id="{00000000-0008-0000-2000-00002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99" name="302 CuadroTexto">
          <a:extLst>
            <a:ext uri="{FF2B5EF4-FFF2-40B4-BE49-F238E27FC236}">
              <a16:creationId xmlns:a16="http://schemas.microsoft.com/office/drawing/2014/main" id="{00000000-0008-0000-2000-00002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0" name="307 CuadroTexto">
          <a:extLst>
            <a:ext uri="{FF2B5EF4-FFF2-40B4-BE49-F238E27FC236}">
              <a16:creationId xmlns:a16="http://schemas.microsoft.com/office/drawing/2014/main" id="{00000000-0008-0000-2000-00002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1" name="308 CuadroTexto">
          <a:extLst>
            <a:ext uri="{FF2B5EF4-FFF2-40B4-BE49-F238E27FC236}">
              <a16:creationId xmlns:a16="http://schemas.microsoft.com/office/drawing/2014/main" id="{00000000-0008-0000-2000-00002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2" name="309 CuadroTexto">
          <a:extLst>
            <a:ext uri="{FF2B5EF4-FFF2-40B4-BE49-F238E27FC236}">
              <a16:creationId xmlns:a16="http://schemas.microsoft.com/office/drawing/2014/main" id="{00000000-0008-0000-2000-00002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3" name="310 CuadroTexto">
          <a:extLst>
            <a:ext uri="{FF2B5EF4-FFF2-40B4-BE49-F238E27FC236}">
              <a16:creationId xmlns:a16="http://schemas.microsoft.com/office/drawing/2014/main" id="{00000000-0008-0000-2000-00002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4" name="311 CuadroTexto">
          <a:extLst>
            <a:ext uri="{FF2B5EF4-FFF2-40B4-BE49-F238E27FC236}">
              <a16:creationId xmlns:a16="http://schemas.microsoft.com/office/drawing/2014/main" id="{00000000-0008-0000-2000-00003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5" name="312 CuadroTexto">
          <a:extLst>
            <a:ext uri="{FF2B5EF4-FFF2-40B4-BE49-F238E27FC236}">
              <a16:creationId xmlns:a16="http://schemas.microsoft.com/office/drawing/2014/main" id="{00000000-0008-0000-2000-00003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6" name="313 CuadroTexto">
          <a:extLst>
            <a:ext uri="{FF2B5EF4-FFF2-40B4-BE49-F238E27FC236}">
              <a16:creationId xmlns:a16="http://schemas.microsoft.com/office/drawing/2014/main" id="{00000000-0008-0000-2000-00003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7" name="314 CuadroTexto">
          <a:extLst>
            <a:ext uri="{FF2B5EF4-FFF2-40B4-BE49-F238E27FC236}">
              <a16:creationId xmlns:a16="http://schemas.microsoft.com/office/drawing/2014/main" id="{00000000-0008-0000-2000-00003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8" name="315 CuadroTexto">
          <a:extLst>
            <a:ext uri="{FF2B5EF4-FFF2-40B4-BE49-F238E27FC236}">
              <a16:creationId xmlns:a16="http://schemas.microsoft.com/office/drawing/2014/main" id="{00000000-0008-0000-2000-00003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09" name="316 CuadroTexto">
          <a:extLst>
            <a:ext uri="{FF2B5EF4-FFF2-40B4-BE49-F238E27FC236}">
              <a16:creationId xmlns:a16="http://schemas.microsoft.com/office/drawing/2014/main" id="{00000000-0008-0000-2000-00003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0" name="317 CuadroTexto">
          <a:extLst>
            <a:ext uri="{FF2B5EF4-FFF2-40B4-BE49-F238E27FC236}">
              <a16:creationId xmlns:a16="http://schemas.microsoft.com/office/drawing/2014/main" id="{00000000-0008-0000-2000-00003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1" name="318 CuadroTexto">
          <a:extLst>
            <a:ext uri="{FF2B5EF4-FFF2-40B4-BE49-F238E27FC236}">
              <a16:creationId xmlns:a16="http://schemas.microsoft.com/office/drawing/2014/main" id="{00000000-0008-0000-2000-00003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2" name="319 CuadroTexto">
          <a:extLst>
            <a:ext uri="{FF2B5EF4-FFF2-40B4-BE49-F238E27FC236}">
              <a16:creationId xmlns:a16="http://schemas.microsoft.com/office/drawing/2014/main" id="{00000000-0008-0000-2000-00003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3" name="320 CuadroTexto">
          <a:extLst>
            <a:ext uri="{FF2B5EF4-FFF2-40B4-BE49-F238E27FC236}">
              <a16:creationId xmlns:a16="http://schemas.microsoft.com/office/drawing/2014/main" id="{00000000-0008-0000-2000-00003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4" name="321 CuadroTexto">
          <a:extLst>
            <a:ext uri="{FF2B5EF4-FFF2-40B4-BE49-F238E27FC236}">
              <a16:creationId xmlns:a16="http://schemas.microsoft.com/office/drawing/2014/main" id="{00000000-0008-0000-2000-00003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5" name="322 CuadroTexto">
          <a:extLst>
            <a:ext uri="{FF2B5EF4-FFF2-40B4-BE49-F238E27FC236}">
              <a16:creationId xmlns:a16="http://schemas.microsoft.com/office/drawing/2014/main" id="{00000000-0008-0000-2000-00003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6" name="323 CuadroTexto">
          <a:extLst>
            <a:ext uri="{FF2B5EF4-FFF2-40B4-BE49-F238E27FC236}">
              <a16:creationId xmlns:a16="http://schemas.microsoft.com/office/drawing/2014/main" id="{00000000-0008-0000-2000-00003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7" name="324 CuadroTexto">
          <a:extLst>
            <a:ext uri="{FF2B5EF4-FFF2-40B4-BE49-F238E27FC236}">
              <a16:creationId xmlns:a16="http://schemas.microsoft.com/office/drawing/2014/main" id="{00000000-0008-0000-2000-00003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" name="325 CuadroTexto">
          <a:extLst>
            <a:ext uri="{FF2B5EF4-FFF2-40B4-BE49-F238E27FC236}">
              <a16:creationId xmlns:a16="http://schemas.microsoft.com/office/drawing/2014/main" id="{00000000-0008-0000-2000-00003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" name="326 CuadroTexto">
          <a:extLst>
            <a:ext uri="{FF2B5EF4-FFF2-40B4-BE49-F238E27FC236}">
              <a16:creationId xmlns:a16="http://schemas.microsoft.com/office/drawing/2014/main" id="{00000000-0008-0000-2000-00003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0" name="327 CuadroTexto">
          <a:extLst>
            <a:ext uri="{FF2B5EF4-FFF2-40B4-BE49-F238E27FC236}">
              <a16:creationId xmlns:a16="http://schemas.microsoft.com/office/drawing/2014/main" id="{00000000-0008-0000-2000-00004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1" name="328 CuadroTexto">
          <a:extLst>
            <a:ext uri="{FF2B5EF4-FFF2-40B4-BE49-F238E27FC236}">
              <a16:creationId xmlns:a16="http://schemas.microsoft.com/office/drawing/2014/main" id="{00000000-0008-0000-2000-00004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2" name="329 CuadroTexto">
          <a:extLst>
            <a:ext uri="{FF2B5EF4-FFF2-40B4-BE49-F238E27FC236}">
              <a16:creationId xmlns:a16="http://schemas.microsoft.com/office/drawing/2014/main" id="{00000000-0008-0000-2000-00004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3" name="330 CuadroTexto">
          <a:extLst>
            <a:ext uri="{FF2B5EF4-FFF2-40B4-BE49-F238E27FC236}">
              <a16:creationId xmlns:a16="http://schemas.microsoft.com/office/drawing/2014/main" id="{00000000-0008-0000-2000-00004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4" name="331 CuadroTexto">
          <a:extLst>
            <a:ext uri="{FF2B5EF4-FFF2-40B4-BE49-F238E27FC236}">
              <a16:creationId xmlns:a16="http://schemas.microsoft.com/office/drawing/2014/main" id="{00000000-0008-0000-2000-00004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5" name="332 CuadroTexto">
          <a:extLst>
            <a:ext uri="{FF2B5EF4-FFF2-40B4-BE49-F238E27FC236}">
              <a16:creationId xmlns:a16="http://schemas.microsoft.com/office/drawing/2014/main" id="{00000000-0008-0000-2000-00004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6" name="333 CuadroTexto">
          <a:extLst>
            <a:ext uri="{FF2B5EF4-FFF2-40B4-BE49-F238E27FC236}">
              <a16:creationId xmlns:a16="http://schemas.microsoft.com/office/drawing/2014/main" id="{00000000-0008-0000-2000-00004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7" name="334 CuadroTexto">
          <a:extLst>
            <a:ext uri="{FF2B5EF4-FFF2-40B4-BE49-F238E27FC236}">
              <a16:creationId xmlns:a16="http://schemas.microsoft.com/office/drawing/2014/main" id="{00000000-0008-0000-2000-00004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8" name="335 CuadroTexto">
          <a:extLst>
            <a:ext uri="{FF2B5EF4-FFF2-40B4-BE49-F238E27FC236}">
              <a16:creationId xmlns:a16="http://schemas.microsoft.com/office/drawing/2014/main" id="{00000000-0008-0000-2000-00004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29" name="336 CuadroTexto">
          <a:extLst>
            <a:ext uri="{FF2B5EF4-FFF2-40B4-BE49-F238E27FC236}">
              <a16:creationId xmlns:a16="http://schemas.microsoft.com/office/drawing/2014/main" id="{00000000-0008-0000-2000-00004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0" name="337 CuadroTexto">
          <a:extLst>
            <a:ext uri="{FF2B5EF4-FFF2-40B4-BE49-F238E27FC236}">
              <a16:creationId xmlns:a16="http://schemas.microsoft.com/office/drawing/2014/main" id="{00000000-0008-0000-2000-00004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1" name="338 CuadroTexto">
          <a:extLst>
            <a:ext uri="{FF2B5EF4-FFF2-40B4-BE49-F238E27FC236}">
              <a16:creationId xmlns:a16="http://schemas.microsoft.com/office/drawing/2014/main" id="{00000000-0008-0000-2000-00004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2" name="339 CuadroTexto">
          <a:extLst>
            <a:ext uri="{FF2B5EF4-FFF2-40B4-BE49-F238E27FC236}">
              <a16:creationId xmlns:a16="http://schemas.microsoft.com/office/drawing/2014/main" id="{00000000-0008-0000-2000-00004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3" name="340 CuadroTexto">
          <a:extLst>
            <a:ext uri="{FF2B5EF4-FFF2-40B4-BE49-F238E27FC236}">
              <a16:creationId xmlns:a16="http://schemas.microsoft.com/office/drawing/2014/main" id="{00000000-0008-0000-2000-00004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4" name="341 CuadroTexto">
          <a:extLst>
            <a:ext uri="{FF2B5EF4-FFF2-40B4-BE49-F238E27FC236}">
              <a16:creationId xmlns:a16="http://schemas.microsoft.com/office/drawing/2014/main" id="{00000000-0008-0000-2000-00004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5" name="342 CuadroTexto">
          <a:extLst>
            <a:ext uri="{FF2B5EF4-FFF2-40B4-BE49-F238E27FC236}">
              <a16:creationId xmlns:a16="http://schemas.microsoft.com/office/drawing/2014/main" id="{00000000-0008-0000-2000-00004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6" name="343 CuadroTexto">
          <a:extLst>
            <a:ext uri="{FF2B5EF4-FFF2-40B4-BE49-F238E27FC236}">
              <a16:creationId xmlns:a16="http://schemas.microsoft.com/office/drawing/2014/main" id="{00000000-0008-0000-2000-00005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7" name="344 CuadroTexto">
          <a:extLst>
            <a:ext uri="{FF2B5EF4-FFF2-40B4-BE49-F238E27FC236}">
              <a16:creationId xmlns:a16="http://schemas.microsoft.com/office/drawing/2014/main" id="{00000000-0008-0000-2000-00005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8" name="345 CuadroTexto">
          <a:extLst>
            <a:ext uri="{FF2B5EF4-FFF2-40B4-BE49-F238E27FC236}">
              <a16:creationId xmlns:a16="http://schemas.microsoft.com/office/drawing/2014/main" id="{00000000-0008-0000-2000-00005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39" name="346 CuadroTexto">
          <a:extLst>
            <a:ext uri="{FF2B5EF4-FFF2-40B4-BE49-F238E27FC236}">
              <a16:creationId xmlns:a16="http://schemas.microsoft.com/office/drawing/2014/main" id="{00000000-0008-0000-2000-00005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0" name="347 CuadroTexto">
          <a:extLst>
            <a:ext uri="{FF2B5EF4-FFF2-40B4-BE49-F238E27FC236}">
              <a16:creationId xmlns:a16="http://schemas.microsoft.com/office/drawing/2014/main" id="{00000000-0008-0000-2000-00005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1" name="348 CuadroTexto">
          <a:extLst>
            <a:ext uri="{FF2B5EF4-FFF2-40B4-BE49-F238E27FC236}">
              <a16:creationId xmlns:a16="http://schemas.microsoft.com/office/drawing/2014/main" id="{00000000-0008-0000-2000-00005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2" name="349 CuadroTexto">
          <a:extLst>
            <a:ext uri="{FF2B5EF4-FFF2-40B4-BE49-F238E27FC236}">
              <a16:creationId xmlns:a16="http://schemas.microsoft.com/office/drawing/2014/main" id="{00000000-0008-0000-2000-00005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3" name="350 CuadroTexto">
          <a:extLst>
            <a:ext uri="{FF2B5EF4-FFF2-40B4-BE49-F238E27FC236}">
              <a16:creationId xmlns:a16="http://schemas.microsoft.com/office/drawing/2014/main" id="{00000000-0008-0000-2000-00005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4" name="351 CuadroTexto">
          <a:extLst>
            <a:ext uri="{FF2B5EF4-FFF2-40B4-BE49-F238E27FC236}">
              <a16:creationId xmlns:a16="http://schemas.microsoft.com/office/drawing/2014/main" id="{00000000-0008-0000-2000-00005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5" name="352 CuadroTexto">
          <a:extLst>
            <a:ext uri="{FF2B5EF4-FFF2-40B4-BE49-F238E27FC236}">
              <a16:creationId xmlns:a16="http://schemas.microsoft.com/office/drawing/2014/main" id="{00000000-0008-0000-2000-00005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6" name="353 CuadroTexto">
          <a:extLst>
            <a:ext uri="{FF2B5EF4-FFF2-40B4-BE49-F238E27FC236}">
              <a16:creationId xmlns:a16="http://schemas.microsoft.com/office/drawing/2014/main" id="{00000000-0008-0000-2000-00005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7" name="354 CuadroTexto">
          <a:extLst>
            <a:ext uri="{FF2B5EF4-FFF2-40B4-BE49-F238E27FC236}">
              <a16:creationId xmlns:a16="http://schemas.microsoft.com/office/drawing/2014/main" id="{00000000-0008-0000-2000-00005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8" name="355 CuadroTexto">
          <a:extLst>
            <a:ext uri="{FF2B5EF4-FFF2-40B4-BE49-F238E27FC236}">
              <a16:creationId xmlns:a16="http://schemas.microsoft.com/office/drawing/2014/main" id="{00000000-0008-0000-2000-00005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49" name="356 CuadroTexto">
          <a:extLst>
            <a:ext uri="{FF2B5EF4-FFF2-40B4-BE49-F238E27FC236}">
              <a16:creationId xmlns:a16="http://schemas.microsoft.com/office/drawing/2014/main" id="{00000000-0008-0000-2000-00005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0" name="357 CuadroTexto">
          <a:extLst>
            <a:ext uri="{FF2B5EF4-FFF2-40B4-BE49-F238E27FC236}">
              <a16:creationId xmlns:a16="http://schemas.microsoft.com/office/drawing/2014/main" id="{00000000-0008-0000-2000-00005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1" name="358 CuadroTexto">
          <a:extLst>
            <a:ext uri="{FF2B5EF4-FFF2-40B4-BE49-F238E27FC236}">
              <a16:creationId xmlns:a16="http://schemas.microsoft.com/office/drawing/2014/main" id="{00000000-0008-0000-2000-00005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2" name="359 CuadroTexto">
          <a:extLst>
            <a:ext uri="{FF2B5EF4-FFF2-40B4-BE49-F238E27FC236}">
              <a16:creationId xmlns:a16="http://schemas.microsoft.com/office/drawing/2014/main" id="{00000000-0008-0000-2000-00006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3" name="360 CuadroTexto">
          <a:extLst>
            <a:ext uri="{FF2B5EF4-FFF2-40B4-BE49-F238E27FC236}">
              <a16:creationId xmlns:a16="http://schemas.microsoft.com/office/drawing/2014/main" id="{00000000-0008-0000-2000-00006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4" name="361 CuadroTexto">
          <a:extLst>
            <a:ext uri="{FF2B5EF4-FFF2-40B4-BE49-F238E27FC236}">
              <a16:creationId xmlns:a16="http://schemas.microsoft.com/office/drawing/2014/main" id="{00000000-0008-0000-2000-00006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5" name="362 CuadroTexto">
          <a:extLst>
            <a:ext uri="{FF2B5EF4-FFF2-40B4-BE49-F238E27FC236}">
              <a16:creationId xmlns:a16="http://schemas.microsoft.com/office/drawing/2014/main" id="{00000000-0008-0000-2000-00006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6" name="363 CuadroTexto">
          <a:extLst>
            <a:ext uri="{FF2B5EF4-FFF2-40B4-BE49-F238E27FC236}">
              <a16:creationId xmlns:a16="http://schemas.microsoft.com/office/drawing/2014/main" id="{00000000-0008-0000-2000-00006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7" name="364 CuadroTexto">
          <a:extLst>
            <a:ext uri="{FF2B5EF4-FFF2-40B4-BE49-F238E27FC236}">
              <a16:creationId xmlns:a16="http://schemas.microsoft.com/office/drawing/2014/main" id="{00000000-0008-0000-2000-00006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8" name="365 CuadroTexto">
          <a:extLst>
            <a:ext uri="{FF2B5EF4-FFF2-40B4-BE49-F238E27FC236}">
              <a16:creationId xmlns:a16="http://schemas.microsoft.com/office/drawing/2014/main" id="{00000000-0008-0000-2000-00006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59" name="366 CuadroTexto">
          <a:extLst>
            <a:ext uri="{FF2B5EF4-FFF2-40B4-BE49-F238E27FC236}">
              <a16:creationId xmlns:a16="http://schemas.microsoft.com/office/drawing/2014/main" id="{00000000-0008-0000-2000-00006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0" name="367 CuadroTexto">
          <a:extLst>
            <a:ext uri="{FF2B5EF4-FFF2-40B4-BE49-F238E27FC236}">
              <a16:creationId xmlns:a16="http://schemas.microsoft.com/office/drawing/2014/main" id="{00000000-0008-0000-2000-00006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1" name="368 CuadroTexto">
          <a:extLst>
            <a:ext uri="{FF2B5EF4-FFF2-40B4-BE49-F238E27FC236}">
              <a16:creationId xmlns:a16="http://schemas.microsoft.com/office/drawing/2014/main" id="{00000000-0008-0000-2000-00006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2" name="369 CuadroTexto">
          <a:extLst>
            <a:ext uri="{FF2B5EF4-FFF2-40B4-BE49-F238E27FC236}">
              <a16:creationId xmlns:a16="http://schemas.microsoft.com/office/drawing/2014/main" id="{00000000-0008-0000-2000-00006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3" name="370 CuadroTexto">
          <a:extLst>
            <a:ext uri="{FF2B5EF4-FFF2-40B4-BE49-F238E27FC236}">
              <a16:creationId xmlns:a16="http://schemas.microsoft.com/office/drawing/2014/main" id="{00000000-0008-0000-2000-00006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4" name="371 CuadroTexto">
          <a:extLst>
            <a:ext uri="{FF2B5EF4-FFF2-40B4-BE49-F238E27FC236}">
              <a16:creationId xmlns:a16="http://schemas.microsoft.com/office/drawing/2014/main" id="{00000000-0008-0000-2000-00006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5" name="372 CuadroTexto">
          <a:extLst>
            <a:ext uri="{FF2B5EF4-FFF2-40B4-BE49-F238E27FC236}">
              <a16:creationId xmlns:a16="http://schemas.microsoft.com/office/drawing/2014/main" id="{00000000-0008-0000-2000-00006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6" name="373 CuadroTexto">
          <a:extLst>
            <a:ext uri="{FF2B5EF4-FFF2-40B4-BE49-F238E27FC236}">
              <a16:creationId xmlns:a16="http://schemas.microsoft.com/office/drawing/2014/main" id="{00000000-0008-0000-2000-00006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7" name="374 CuadroTexto">
          <a:extLst>
            <a:ext uri="{FF2B5EF4-FFF2-40B4-BE49-F238E27FC236}">
              <a16:creationId xmlns:a16="http://schemas.microsoft.com/office/drawing/2014/main" id="{00000000-0008-0000-2000-00006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8" name="375 CuadroTexto">
          <a:extLst>
            <a:ext uri="{FF2B5EF4-FFF2-40B4-BE49-F238E27FC236}">
              <a16:creationId xmlns:a16="http://schemas.microsoft.com/office/drawing/2014/main" id="{00000000-0008-0000-2000-00007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69" name="376 CuadroTexto">
          <a:extLst>
            <a:ext uri="{FF2B5EF4-FFF2-40B4-BE49-F238E27FC236}">
              <a16:creationId xmlns:a16="http://schemas.microsoft.com/office/drawing/2014/main" id="{00000000-0008-0000-2000-00007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0" name="377 CuadroTexto">
          <a:extLst>
            <a:ext uri="{FF2B5EF4-FFF2-40B4-BE49-F238E27FC236}">
              <a16:creationId xmlns:a16="http://schemas.microsoft.com/office/drawing/2014/main" id="{00000000-0008-0000-2000-00007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1" name="378 CuadroTexto">
          <a:extLst>
            <a:ext uri="{FF2B5EF4-FFF2-40B4-BE49-F238E27FC236}">
              <a16:creationId xmlns:a16="http://schemas.microsoft.com/office/drawing/2014/main" id="{00000000-0008-0000-2000-00007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2" name="379 CuadroTexto">
          <a:extLst>
            <a:ext uri="{FF2B5EF4-FFF2-40B4-BE49-F238E27FC236}">
              <a16:creationId xmlns:a16="http://schemas.microsoft.com/office/drawing/2014/main" id="{00000000-0008-0000-2000-00007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3" name="380 CuadroTexto">
          <a:extLst>
            <a:ext uri="{FF2B5EF4-FFF2-40B4-BE49-F238E27FC236}">
              <a16:creationId xmlns:a16="http://schemas.microsoft.com/office/drawing/2014/main" id="{00000000-0008-0000-2000-00007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4" name="381 CuadroTexto">
          <a:extLst>
            <a:ext uri="{FF2B5EF4-FFF2-40B4-BE49-F238E27FC236}">
              <a16:creationId xmlns:a16="http://schemas.microsoft.com/office/drawing/2014/main" id="{00000000-0008-0000-2000-00007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5" name="382 CuadroTexto">
          <a:extLst>
            <a:ext uri="{FF2B5EF4-FFF2-40B4-BE49-F238E27FC236}">
              <a16:creationId xmlns:a16="http://schemas.microsoft.com/office/drawing/2014/main" id="{00000000-0008-0000-2000-00007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6" name="383 CuadroTexto">
          <a:extLst>
            <a:ext uri="{FF2B5EF4-FFF2-40B4-BE49-F238E27FC236}">
              <a16:creationId xmlns:a16="http://schemas.microsoft.com/office/drawing/2014/main" id="{00000000-0008-0000-2000-00007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7" name="384 CuadroTexto">
          <a:extLst>
            <a:ext uri="{FF2B5EF4-FFF2-40B4-BE49-F238E27FC236}">
              <a16:creationId xmlns:a16="http://schemas.microsoft.com/office/drawing/2014/main" id="{00000000-0008-0000-2000-00007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8" name="385 CuadroTexto">
          <a:extLst>
            <a:ext uri="{FF2B5EF4-FFF2-40B4-BE49-F238E27FC236}">
              <a16:creationId xmlns:a16="http://schemas.microsoft.com/office/drawing/2014/main" id="{00000000-0008-0000-2000-00007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79" name="386 CuadroTexto">
          <a:extLst>
            <a:ext uri="{FF2B5EF4-FFF2-40B4-BE49-F238E27FC236}">
              <a16:creationId xmlns:a16="http://schemas.microsoft.com/office/drawing/2014/main" id="{00000000-0008-0000-2000-00007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0" name="387 CuadroTexto">
          <a:extLst>
            <a:ext uri="{FF2B5EF4-FFF2-40B4-BE49-F238E27FC236}">
              <a16:creationId xmlns:a16="http://schemas.microsoft.com/office/drawing/2014/main" id="{00000000-0008-0000-2000-00007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1" name="388 CuadroTexto">
          <a:extLst>
            <a:ext uri="{FF2B5EF4-FFF2-40B4-BE49-F238E27FC236}">
              <a16:creationId xmlns:a16="http://schemas.microsoft.com/office/drawing/2014/main" id="{00000000-0008-0000-2000-00007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2" name="389 CuadroTexto">
          <a:extLst>
            <a:ext uri="{FF2B5EF4-FFF2-40B4-BE49-F238E27FC236}">
              <a16:creationId xmlns:a16="http://schemas.microsoft.com/office/drawing/2014/main" id="{00000000-0008-0000-2000-00007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3" name="390 CuadroTexto">
          <a:extLst>
            <a:ext uri="{FF2B5EF4-FFF2-40B4-BE49-F238E27FC236}">
              <a16:creationId xmlns:a16="http://schemas.microsoft.com/office/drawing/2014/main" id="{00000000-0008-0000-2000-00007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4" name="391 CuadroTexto">
          <a:extLst>
            <a:ext uri="{FF2B5EF4-FFF2-40B4-BE49-F238E27FC236}">
              <a16:creationId xmlns:a16="http://schemas.microsoft.com/office/drawing/2014/main" id="{00000000-0008-0000-2000-00008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5" name="392 CuadroTexto">
          <a:extLst>
            <a:ext uri="{FF2B5EF4-FFF2-40B4-BE49-F238E27FC236}">
              <a16:creationId xmlns:a16="http://schemas.microsoft.com/office/drawing/2014/main" id="{00000000-0008-0000-2000-00008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6" name="393 CuadroTexto">
          <a:extLst>
            <a:ext uri="{FF2B5EF4-FFF2-40B4-BE49-F238E27FC236}">
              <a16:creationId xmlns:a16="http://schemas.microsoft.com/office/drawing/2014/main" id="{00000000-0008-0000-2000-00008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7" name="394 CuadroTexto">
          <a:extLst>
            <a:ext uri="{FF2B5EF4-FFF2-40B4-BE49-F238E27FC236}">
              <a16:creationId xmlns:a16="http://schemas.microsoft.com/office/drawing/2014/main" id="{00000000-0008-0000-2000-00008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8" name="395 CuadroTexto">
          <a:extLst>
            <a:ext uri="{FF2B5EF4-FFF2-40B4-BE49-F238E27FC236}">
              <a16:creationId xmlns:a16="http://schemas.microsoft.com/office/drawing/2014/main" id="{00000000-0008-0000-2000-00008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" name="396 CuadroTexto">
          <a:extLst>
            <a:ext uri="{FF2B5EF4-FFF2-40B4-BE49-F238E27FC236}">
              <a16:creationId xmlns:a16="http://schemas.microsoft.com/office/drawing/2014/main" id="{00000000-0008-0000-2000-00008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0" name="397 CuadroTexto">
          <a:extLst>
            <a:ext uri="{FF2B5EF4-FFF2-40B4-BE49-F238E27FC236}">
              <a16:creationId xmlns:a16="http://schemas.microsoft.com/office/drawing/2014/main" id="{00000000-0008-0000-2000-00008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1" name="398 CuadroTexto">
          <a:extLst>
            <a:ext uri="{FF2B5EF4-FFF2-40B4-BE49-F238E27FC236}">
              <a16:creationId xmlns:a16="http://schemas.microsoft.com/office/drawing/2014/main" id="{00000000-0008-0000-2000-00008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2" name="399 CuadroTexto">
          <a:extLst>
            <a:ext uri="{FF2B5EF4-FFF2-40B4-BE49-F238E27FC236}">
              <a16:creationId xmlns:a16="http://schemas.microsoft.com/office/drawing/2014/main" id="{00000000-0008-0000-2000-00008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3" name="400 CuadroTexto">
          <a:extLst>
            <a:ext uri="{FF2B5EF4-FFF2-40B4-BE49-F238E27FC236}">
              <a16:creationId xmlns:a16="http://schemas.microsoft.com/office/drawing/2014/main" id="{00000000-0008-0000-2000-00008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4" name="401 CuadroTexto">
          <a:extLst>
            <a:ext uri="{FF2B5EF4-FFF2-40B4-BE49-F238E27FC236}">
              <a16:creationId xmlns:a16="http://schemas.microsoft.com/office/drawing/2014/main" id="{00000000-0008-0000-2000-00008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5" name="402 CuadroTexto">
          <a:extLst>
            <a:ext uri="{FF2B5EF4-FFF2-40B4-BE49-F238E27FC236}">
              <a16:creationId xmlns:a16="http://schemas.microsoft.com/office/drawing/2014/main" id="{00000000-0008-0000-2000-00008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6" name="403 CuadroTexto">
          <a:extLst>
            <a:ext uri="{FF2B5EF4-FFF2-40B4-BE49-F238E27FC236}">
              <a16:creationId xmlns:a16="http://schemas.microsoft.com/office/drawing/2014/main" id="{00000000-0008-0000-2000-00008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7" name="404 CuadroTexto">
          <a:extLst>
            <a:ext uri="{FF2B5EF4-FFF2-40B4-BE49-F238E27FC236}">
              <a16:creationId xmlns:a16="http://schemas.microsoft.com/office/drawing/2014/main" id="{00000000-0008-0000-2000-00008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8" name="405 CuadroTexto">
          <a:extLst>
            <a:ext uri="{FF2B5EF4-FFF2-40B4-BE49-F238E27FC236}">
              <a16:creationId xmlns:a16="http://schemas.microsoft.com/office/drawing/2014/main" id="{00000000-0008-0000-2000-00008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99" name="406 CuadroTexto">
          <a:extLst>
            <a:ext uri="{FF2B5EF4-FFF2-40B4-BE49-F238E27FC236}">
              <a16:creationId xmlns:a16="http://schemas.microsoft.com/office/drawing/2014/main" id="{00000000-0008-0000-2000-00008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0" name="407 CuadroTexto">
          <a:extLst>
            <a:ext uri="{FF2B5EF4-FFF2-40B4-BE49-F238E27FC236}">
              <a16:creationId xmlns:a16="http://schemas.microsoft.com/office/drawing/2014/main" id="{00000000-0008-0000-2000-000090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1" name="408 CuadroTexto">
          <a:extLst>
            <a:ext uri="{FF2B5EF4-FFF2-40B4-BE49-F238E27FC236}">
              <a16:creationId xmlns:a16="http://schemas.microsoft.com/office/drawing/2014/main" id="{00000000-0008-0000-2000-00009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2" name="409 CuadroTexto">
          <a:extLst>
            <a:ext uri="{FF2B5EF4-FFF2-40B4-BE49-F238E27FC236}">
              <a16:creationId xmlns:a16="http://schemas.microsoft.com/office/drawing/2014/main" id="{00000000-0008-0000-2000-00009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3" name="410 CuadroTexto">
          <a:extLst>
            <a:ext uri="{FF2B5EF4-FFF2-40B4-BE49-F238E27FC236}">
              <a16:creationId xmlns:a16="http://schemas.microsoft.com/office/drawing/2014/main" id="{00000000-0008-0000-2000-00009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4" name="411 CuadroTexto">
          <a:extLst>
            <a:ext uri="{FF2B5EF4-FFF2-40B4-BE49-F238E27FC236}">
              <a16:creationId xmlns:a16="http://schemas.microsoft.com/office/drawing/2014/main" id="{00000000-0008-0000-2000-00009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5" name="412 CuadroTexto">
          <a:extLst>
            <a:ext uri="{FF2B5EF4-FFF2-40B4-BE49-F238E27FC236}">
              <a16:creationId xmlns:a16="http://schemas.microsoft.com/office/drawing/2014/main" id="{00000000-0008-0000-2000-00009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6" name="413 CuadroTexto">
          <a:extLst>
            <a:ext uri="{FF2B5EF4-FFF2-40B4-BE49-F238E27FC236}">
              <a16:creationId xmlns:a16="http://schemas.microsoft.com/office/drawing/2014/main" id="{00000000-0008-0000-2000-00009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7" name="414 CuadroTexto">
          <a:extLst>
            <a:ext uri="{FF2B5EF4-FFF2-40B4-BE49-F238E27FC236}">
              <a16:creationId xmlns:a16="http://schemas.microsoft.com/office/drawing/2014/main" id="{00000000-0008-0000-2000-00009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8" name="415 CuadroTexto">
          <a:extLst>
            <a:ext uri="{FF2B5EF4-FFF2-40B4-BE49-F238E27FC236}">
              <a16:creationId xmlns:a16="http://schemas.microsoft.com/office/drawing/2014/main" id="{00000000-0008-0000-2000-00009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09" name="416 CuadroTexto">
          <a:extLst>
            <a:ext uri="{FF2B5EF4-FFF2-40B4-BE49-F238E27FC236}">
              <a16:creationId xmlns:a16="http://schemas.microsoft.com/office/drawing/2014/main" id="{00000000-0008-0000-2000-00009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0" name="417 CuadroTexto">
          <a:extLst>
            <a:ext uri="{FF2B5EF4-FFF2-40B4-BE49-F238E27FC236}">
              <a16:creationId xmlns:a16="http://schemas.microsoft.com/office/drawing/2014/main" id="{00000000-0008-0000-2000-00009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1" name="418 CuadroTexto">
          <a:extLst>
            <a:ext uri="{FF2B5EF4-FFF2-40B4-BE49-F238E27FC236}">
              <a16:creationId xmlns:a16="http://schemas.microsoft.com/office/drawing/2014/main" id="{00000000-0008-0000-2000-00009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2" name="419 CuadroTexto">
          <a:extLst>
            <a:ext uri="{FF2B5EF4-FFF2-40B4-BE49-F238E27FC236}">
              <a16:creationId xmlns:a16="http://schemas.microsoft.com/office/drawing/2014/main" id="{00000000-0008-0000-2000-00009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3" name="420 CuadroTexto">
          <a:extLst>
            <a:ext uri="{FF2B5EF4-FFF2-40B4-BE49-F238E27FC236}">
              <a16:creationId xmlns:a16="http://schemas.microsoft.com/office/drawing/2014/main" id="{00000000-0008-0000-2000-00009D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4" name="421 CuadroTexto">
          <a:extLst>
            <a:ext uri="{FF2B5EF4-FFF2-40B4-BE49-F238E27FC236}">
              <a16:creationId xmlns:a16="http://schemas.microsoft.com/office/drawing/2014/main" id="{00000000-0008-0000-2000-00009E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5" name="422 CuadroTexto">
          <a:extLst>
            <a:ext uri="{FF2B5EF4-FFF2-40B4-BE49-F238E27FC236}">
              <a16:creationId xmlns:a16="http://schemas.microsoft.com/office/drawing/2014/main" id="{00000000-0008-0000-2000-00009F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6" name="423 CuadroTexto">
          <a:extLst>
            <a:ext uri="{FF2B5EF4-FFF2-40B4-BE49-F238E27FC236}">
              <a16:creationId xmlns:a16="http://schemas.microsoft.com/office/drawing/2014/main" id="{00000000-0008-0000-2000-0000A0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7" name="424 CuadroTexto">
          <a:extLst>
            <a:ext uri="{FF2B5EF4-FFF2-40B4-BE49-F238E27FC236}">
              <a16:creationId xmlns:a16="http://schemas.microsoft.com/office/drawing/2014/main" id="{00000000-0008-0000-2000-0000A1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8" name="425 CuadroTexto">
          <a:extLst>
            <a:ext uri="{FF2B5EF4-FFF2-40B4-BE49-F238E27FC236}">
              <a16:creationId xmlns:a16="http://schemas.microsoft.com/office/drawing/2014/main" id="{00000000-0008-0000-2000-0000A2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19" name="426 CuadroTexto">
          <a:extLst>
            <a:ext uri="{FF2B5EF4-FFF2-40B4-BE49-F238E27FC236}">
              <a16:creationId xmlns:a16="http://schemas.microsoft.com/office/drawing/2014/main" id="{00000000-0008-0000-2000-0000A3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0" name="427 CuadroTexto">
          <a:extLst>
            <a:ext uri="{FF2B5EF4-FFF2-40B4-BE49-F238E27FC236}">
              <a16:creationId xmlns:a16="http://schemas.microsoft.com/office/drawing/2014/main" id="{00000000-0008-0000-2000-0000A4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1" name="428 CuadroTexto">
          <a:extLst>
            <a:ext uri="{FF2B5EF4-FFF2-40B4-BE49-F238E27FC236}">
              <a16:creationId xmlns:a16="http://schemas.microsoft.com/office/drawing/2014/main" id="{00000000-0008-0000-2000-0000A5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2" name="429 CuadroTexto">
          <a:extLst>
            <a:ext uri="{FF2B5EF4-FFF2-40B4-BE49-F238E27FC236}">
              <a16:creationId xmlns:a16="http://schemas.microsoft.com/office/drawing/2014/main" id="{00000000-0008-0000-2000-0000A6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3" name="430 CuadroTexto">
          <a:extLst>
            <a:ext uri="{FF2B5EF4-FFF2-40B4-BE49-F238E27FC236}">
              <a16:creationId xmlns:a16="http://schemas.microsoft.com/office/drawing/2014/main" id="{00000000-0008-0000-2000-0000A7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4" name="431 CuadroTexto">
          <a:extLst>
            <a:ext uri="{FF2B5EF4-FFF2-40B4-BE49-F238E27FC236}">
              <a16:creationId xmlns:a16="http://schemas.microsoft.com/office/drawing/2014/main" id="{00000000-0008-0000-2000-0000A8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5" name="432 CuadroTexto">
          <a:extLst>
            <a:ext uri="{FF2B5EF4-FFF2-40B4-BE49-F238E27FC236}">
              <a16:creationId xmlns:a16="http://schemas.microsoft.com/office/drawing/2014/main" id="{00000000-0008-0000-2000-0000A9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6" name="433 CuadroTexto">
          <a:extLst>
            <a:ext uri="{FF2B5EF4-FFF2-40B4-BE49-F238E27FC236}">
              <a16:creationId xmlns:a16="http://schemas.microsoft.com/office/drawing/2014/main" id="{00000000-0008-0000-2000-0000AA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7" name="434 CuadroTexto">
          <a:extLst>
            <a:ext uri="{FF2B5EF4-FFF2-40B4-BE49-F238E27FC236}">
              <a16:creationId xmlns:a16="http://schemas.microsoft.com/office/drawing/2014/main" id="{00000000-0008-0000-2000-0000AB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8" name="435 CuadroTexto">
          <a:extLst>
            <a:ext uri="{FF2B5EF4-FFF2-40B4-BE49-F238E27FC236}">
              <a16:creationId xmlns:a16="http://schemas.microsoft.com/office/drawing/2014/main" id="{00000000-0008-0000-2000-0000AC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29" name="436 CuadroTexto">
          <a:extLst>
            <a:ext uri="{FF2B5EF4-FFF2-40B4-BE49-F238E27FC236}">
              <a16:creationId xmlns:a16="http://schemas.microsoft.com/office/drawing/2014/main" id="{00000000-0008-0000-2000-0000AD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0" name="437 CuadroTexto">
          <a:extLst>
            <a:ext uri="{FF2B5EF4-FFF2-40B4-BE49-F238E27FC236}">
              <a16:creationId xmlns:a16="http://schemas.microsoft.com/office/drawing/2014/main" id="{00000000-0008-0000-2000-0000AE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" name="438 CuadroTexto">
          <a:extLst>
            <a:ext uri="{FF2B5EF4-FFF2-40B4-BE49-F238E27FC236}">
              <a16:creationId xmlns:a16="http://schemas.microsoft.com/office/drawing/2014/main" id="{00000000-0008-0000-2000-0000AF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" name="439 CuadroTexto">
          <a:extLst>
            <a:ext uri="{FF2B5EF4-FFF2-40B4-BE49-F238E27FC236}">
              <a16:creationId xmlns:a16="http://schemas.microsoft.com/office/drawing/2014/main" id="{00000000-0008-0000-2000-0000B001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" name="440 CuadroTexto">
          <a:extLst>
            <a:ext uri="{FF2B5EF4-FFF2-40B4-BE49-F238E27FC236}">
              <a16:creationId xmlns:a16="http://schemas.microsoft.com/office/drawing/2014/main" id="{00000000-0008-0000-2000-0000B1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" name="441 CuadroTexto">
          <a:extLst>
            <a:ext uri="{FF2B5EF4-FFF2-40B4-BE49-F238E27FC236}">
              <a16:creationId xmlns:a16="http://schemas.microsoft.com/office/drawing/2014/main" id="{00000000-0008-0000-2000-0000B2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5" name="442 CuadroTexto">
          <a:extLst>
            <a:ext uri="{FF2B5EF4-FFF2-40B4-BE49-F238E27FC236}">
              <a16:creationId xmlns:a16="http://schemas.microsoft.com/office/drawing/2014/main" id="{00000000-0008-0000-2000-0000B3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6" name="443 CuadroTexto">
          <a:extLst>
            <a:ext uri="{FF2B5EF4-FFF2-40B4-BE49-F238E27FC236}">
              <a16:creationId xmlns:a16="http://schemas.microsoft.com/office/drawing/2014/main" id="{00000000-0008-0000-2000-0000B4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7" name="444 CuadroTexto">
          <a:extLst>
            <a:ext uri="{FF2B5EF4-FFF2-40B4-BE49-F238E27FC236}">
              <a16:creationId xmlns:a16="http://schemas.microsoft.com/office/drawing/2014/main" id="{00000000-0008-0000-2000-0000B5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8" name="445 CuadroTexto">
          <a:extLst>
            <a:ext uri="{FF2B5EF4-FFF2-40B4-BE49-F238E27FC236}">
              <a16:creationId xmlns:a16="http://schemas.microsoft.com/office/drawing/2014/main" id="{00000000-0008-0000-2000-0000B6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9" name="446 CuadroTexto">
          <a:extLst>
            <a:ext uri="{FF2B5EF4-FFF2-40B4-BE49-F238E27FC236}">
              <a16:creationId xmlns:a16="http://schemas.microsoft.com/office/drawing/2014/main" id="{00000000-0008-0000-2000-0000B7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0" name="447 CuadroTexto">
          <a:extLst>
            <a:ext uri="{FF2B5EF4-FFF2-40B4-BE49-F238E27FC236}">
              <a16:creationId xmlns:a16="http://schemas.microsoft.com/office/drawing/2014/main" id="{00000000-0008-0000-2000-0000B8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1" name="448 CuadroTexto">
          <a:extLst>
            <a:ext uri="{FF2B5EF4-FFF2-40B4-BE49-F238E27FC236}">
              <a16:creationId xmlns:a16="http://schemas.microsoft.com/office/drawing/2014/main" id="{00000000-0008-0000-2000-0000B9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2" name="449 CuadroTexto">
          <a:extLst>
            <a:ext uri="{FF2B5EF4-FFF2-40B4-BE49-F238E27FC236}">
              <a16:creationId xmlns:a16="http://schemas.microsoft.com/office/drawing/2014/main" id="{00000000-0008-0000-2000-0000BA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3" name="450 CuadroTexto">
          <a:extLst>
            <a:ext uri="{FF2B5EF4-FFF2-40B4-BE49-F238E27FC236}">
              <a16:creationId xmlns:a16="http://schemas.microsoft.com/office/drawing/2014/main" id="{00000000-0008-0000-2000-0000BB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44" name="451 CuadroTexto">
          <a:extLst>
            <a:ext uri="{FF2B5EF4-FFF2-40B4-BE49-F238E27FC236}">
              <a16:creationId xmlns:a16="http://schemas.microsoft.com/office/drawing/2014/main" id="{00000000-0008-0000-2000-0000BC01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" name="17 CuadroTexto">
          <a:extLst>
            <a:ext uri="{FF2B5EF4-FFF2-40B4-BE49-F238E27FC236}">
              <a16:creationId xmlns:a16="http://schemas.microsoft.com/office/drawing/2014/main" id="{00000000-0008-0000-2000-0000B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6" name="90 CuadroTexto">
          <a:extLst>
            <a:ext uri="{FF2B5EF4-FFF2-40B4-BE49-F238E27FC236}">
              <a16:creationId xmlns:a16="http://schemas.microsoft.com/office/drawing/2014/main" id="{00000000-0008-0000-2000-0000BE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7" name="91 CuadroTexto">
          <a:extLst>
            <a:ext uri="{FF2B5EF4-FFF2-40B4-BE49-F238E27FC236}">
              <a16:creationId xmlns:a16="http://schemas.microsoft.com/office/drawing/2014/main" id="{00000000-0008-0000-2000-0000BF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8" name="92 CuadroTexto">
          <a:extLst>
            <a:ext uri="{FF2B5EF4-FFF2-40B4-BE49-F238E27FC236}">
              <a16:creationId xmlns:a16="http://schemas.microsoft.com/office/drawing/2014/main" id="{00000000-0008-0000-2000-0000C0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49" name="93 CuadroTexto">
          <a:extLst>
            <a:ext uri="{FF2B5EF4-FFF2-40B4-BE49-F238E27FC236}">
              <a16:creationId xmlns:a16="http://schemas.microsoft.com/office/drawing/2014/main" id="{00000000-0008-0000-2000-0000C1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0" name="94 CuadroTexto">
          <a:extLst>
            <a:ext uri="{FF2B5EF4-FFF2-40B4-BE49-F238E27FC236}">
              <a16:creationId xmlns:a16="http://schemas.microsoft.com/office/drawing/2014/main" id="{00000000-0008-0000-2000-0000C2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" name="95 CuadroTexto">
          <a:extLst>
            <a:ext uri="{FF2B5EF4-FFF2-40B4-BE49-F238E27FC236}">
              <a16:creationId xmlns:a16="http://schemas.microsoft.com/office/drawing/2014/main" id="{00000000-0008-0000-2000-0000C3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" name="96 CuadroTexto">
          <a:extLst>
            <a:ext uri="{FF2B5EF4-FFF2-40B4-BE49-F238E27FC236}">
              <a16:creationId xmlns:a16="http://schemas.microsoft.com/office/drawing/2014/main" id="{00000000-0008-0000-2000-0000C4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3" name="97 CuadroTexto">
          <a:extLst>
            <a:ext uri="{FF2B5EF4-FFF2-40B4-BE49-F238E27FC236}">
              <a16:creationId xmlns:a16="http://schemas.microsoft.com/office/drawing/2014/main" id="{00000000-0008-0000-2000-0000C5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4" name="98 CuadroTexto">
          <a:extLst>
            <a:ext uri="{FF2B5EF4-FFF2-40B4-BE49-F238E27FC236}">
              <a16:creationId xmlns:a16="http://schemas.microsoft.com/office/drawing/2014/main" id="{00000000-0008-0000-2000-0000C6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5" name="99 CuadroTexto">
          <a:extLst>
            <a:ext uri="{FF2B5EF4-FFF2-40B4-BE49-F238E27FC236}">
              <a16:creationId xmlns:a16="http://schemas.microsoft.com/office/drawing/2014/main" id="{00000000-0008-0000-2000-0000C7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6" name="100 CuadroTexto">
          <a:extLst>
            <a:ext uri="{FF2B5EF4-FFF2-40B4-BE49-F238E27FC236}">
              <a16:creationId xmlns:a16="http://schemas.microsoft.com/office/drawing/2014/main" id="{00000000-0008-0000-2000-0000C8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7" name="101 CuadroTexto">
          <a:extLst>
            <a:ext uri="{FF2B5EF4-FFF2-40B4-BE49-F238E27FC236}">
              <a16:creationId xmlns:a16="http://schemas.microsoft.com/office/drawing/2014/main" id="{00000000-0008-0000-2000-0000C90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" name="118 CuadroTexto">
          <a:extLst>
            <a:ext uri="{FF2B5EF4-FFF2-40B4-BE49-F238E27FC236}">
              <a16:creationId xmlns:a16="http://schemas.microsoft.com/office/drawing/2014/main" id="{00000000-0008-0000-2000-0000C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" name="119 CuadroTexto">
          <a:extLst>
            <a:ext uri="{FF2B5EF4-FFF2-40B4-BE49-F238E27FC236}">
              <a16:creationId xmlns:a16="http://schemas.microsoft.com/office/drawing/2014/main" id="{00000000-0008-0000-2000-0000C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" name="120 CuadroTexto">
          <a:extLst>
            <a:ext uri="{FF2B5EF4-FFF2-40B4-BE49-F238E27FC236}">
              <a16:creationId xmlns:a16="http://schemas.microsoft.com/office/drawing/2014/main" id="{00000000-0008-0000-2000-0000C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" name="121 CuadroTexto">
          <a:extLst>
            <a:ext uri="{FF2B5EF4-FFF2-40B4-BE49-F238E27FC236}">
              <a16:creationId xmlns:a16="http://schemas.microsoft.com/office/drawing/2014/main" id="{00000000-0008-0000-2000-0000C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" name="122 CuadroTexto">
          <a:extLst>
            <a:ext uri="{FF2B5EF4-FFF2-40B4-BE49-F238E27FC236}">
              <a16:creationId xmlns:a16="http://schemas.microsoft.com/office/drawing/2014/main" id="{00000000-0008-0000-2000-0000C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" name="123 CuadroTexto">
          <a:extLst>
            <a:ext uri="{FF2B5EF4-FFF2-40B4-BE49-F238E27FC236}">
              <a16:creationId xmlns:a16="http://schemas.microsoft.com/office/drawing/2014/main" id="{00000000-0008-0000-2000-0000C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" name="124 CuadroTexto">
          <a:extLst>
            <a:ext uri="{FF2B5EF4-FFF2-40B4-BE49-F238E27FC236}">
              <a16:creationId xmlns:a16="http://schemas.microsoft.com/office/drawing/2014/main" id="{00000000-0008-0000-2000-0000D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" name="125 CuadroTexto">
          <a:extLst>
            <a:ext uri="{FF2B5EF4-FFF2-40B4-BE49-F238E27FC236}">
              <a16:creationId xmlns:a16="http://schemas.microsoft.com/office/drawing/2014/main" id="{00000000-0008-0000-2000-0000D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" name="143 CuadroTexto">
          <a:extLst>
            <a:ext uri="{FF2B5EF4-FFF2-40B4-BE49-F238E27FC236}">
              <a16:creationId xmlns:a16="http://schemas.microsoft.com/office/drawing/2014/main" id="{00000000-0008-0000-2000-0000D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" name="144 CuadroTexto">
          <a:extLst>
            <a:ext uri="{FF2B5EF4-FFF2-40B4-BE49-F238E27FC236}">
              <a16:creationId xmlns:a16="http://schemas.microsoft.com/office/drawing/2014/main" id="{00000000-0008-0000-2000-0000D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" name="145 CuadroTexto">
          <a:extLst>
            <a:ext uri="{FF2B5EF4-FFF2-40B4-BE49-F238E27FC236}">
              <a16:creationId xmlns:a16="http://schemas.microsoft.com/office/drawing/2014/main" id="{00000000-0008-0000-2000-0000D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" name="146 CuadroTexto">
          <a:extLst>
            <a:ext uri="{FF2B5EF4-FFF2-40B4-BE49-F238E27FC236}">
              <a16:creationId xmlns:a16="http://schemas.microsoft.com/office/drawing/2014/main" id="{00000000-0008-0000-2000-0000D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" name="147 CuadroTexto">
          <a:extLst>
            <a:ext uri="{FF2B5EF4-FFF2-40B4-BE49-F238E27FC236}">
              <a16:creationId xmlns:a16="http://schemas.microsoft.com/office/drawing/2014/main" id="{00000000-0008-0000-2000-0000D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" name="148 CuadroTexto">
          <a:extLst>
            <a:ext uri="{FF2B5EF4-FFF2-40B4-BE49-F238E27FC236}">
              <a16:creationId xmlns:a16="http://schemas.microsoft.com/office/drawing/2014/main" id="{00000000-0008-0000-2000-0000D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" name="149 CuadroTexto">
          <a:extLst>
            <a:ext uri="{FF2B5EF4-FFF2-40B4-BE49-F238E27FC236}">
              <a16:creationId xmlns:a16="http://schemas.microsoft.com/office/drawing/2014/main" id="{00000000-0008-0000-2000-0000D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" name="150 CuadroTexto">
          <a:extLst>
            <a:ext uri="{FF2B5EF4-FFF2-40B4-BE49-F238E27FC236}">
              <a16:creationId xmlns:a16="http://schemas.microsoft.com/office/drawing/2014/main" id="{00000000-0008-0000-2000-0000D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" name="151 CuadroTexto">
          <a:extLst>
            <a:ext uri="{FF2B5EF4-FFF2-40B4-BE49-F238E27FC236}">
              <a16:creationId xmlns:a16="http://schemas.microsoft.com/office/drawing/2014/main" id="{00000000-0008-0000-2000-0000D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" name="152 CuadroTexto">
          <a:extLst>
            <a:ext uri="{FF2B5EF4-FFF2-40B4-BE49-F238E27FC236}">
              <a16:creationId xmlns:a16="http://schemas.microsoft.com/office/drawing/2014/main" id="{00000000-0008-0000-2000-0000D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" name="153 CuadroTexto">
          <a:extLst>
            <a:ext uri="{FF2B5EF4-FFF2-40B4-BE49-F238E27FC236}">
              <a16:creationId xmlns:a16="http://schemas.microsoft.com/office/drawing/2014/main" id="{00000000-0008-0000-2000-0000D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" name="154 CuadroTexto">
          <a:extLst>
            <a:ext uri="{FF2B5EF4-FFF2-40B4-BE49-F238E27FC236}">
              <a16:creationId xmlns:a16="http://schemas.microsoft.com/office/drawing/2014/main" id="{00000000-0008-0000-2000-0000D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" name="155 CuadroTexto">
          <a:extLst>
            <a:ext uri="{FF2B5EF4-FFF2-40B4-BE49-F238E27FC236}">
              <a16:creationId xmlns:a16="http://schemas.microsoft.com/office/drawing/2014/main" id="{00000000-0008-0000-2000-0000D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" name="156 CuadroTexto">
          <a:extLst>
            <a:ext uri="{FF2B5EF4-FFF2-40B4-BE49-F238E27FC236}">
              <a16:creationId xmlns:a16="http://schemas.microsoft.com/office/drawing/2014/main" id="{00000000-0008-0000-2000-0000D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" name="157 CuadroTexto">
          <a:extLst>
            <a:ext uri="{FF2B5EF4-FFF2-40B4-BE49-F238E27FC236}">
              <a16:creationId xmlns:a16="http://schemas.microsoft.com/office/drawing/2014/main" id="{00000000-0008-0000-2000-0000E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" name="158 CuadroTexto">
          <a:extLst>
            <a:ext uri="{FF2B5EF4-FFF2-40B4-BE49-F238E27FC236}">
              <a16:creationId xmlns:a16="http://schemas.microsoft.com/office/drawing/2014/main" id="{00000000-0008-0000-2000-0000E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" name="159 CuadroTexto">
          <a:extLst>
            <a:ext uri="{FF2B5EF4-FFF2-40B4-BE49-F238E27FC236}">
              <a16:creationId xmlns:a16="http://schemas.microsoft.com/office/drawing/2014/main" id="{00000000-0008-0000-2000-0000E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" name="160 CuadroTexto">
          <a:extLst>
            <a:ext uri="{FF2B5EF4-FFF2-40B4-BE49-F238E27FC236}">
              <a16:creationId xmlns:a16="http://schemas.microsoft.com/office/drawing/2014/main" id="{00000000-0008-0000-2000-0000E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" name="161 CuadroTexto">
          <a:extLst>
            <a:ext uri="{FF2B5EF4-FFF2-40B4-BE49-F238E27FC236}">
              <a16:creationId xmlns:a16="http://schemas.microsoft.com/office/drawing/2014/main" id="{00000000-0008-0000-2000-0000E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5" name="162 CuadroTexto">
          <a:extLst>
            <a:ext uri="{FF2B5EF4-FFF2-40B4-BE49-F238E27FC236}">
              <a16:creationId xmlns:a16="http://schemas.microsoft.com/office/drawing/2014/main" id="{00000000-0008-0000-2000-0000E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" name="163 CuadroTexto">
          <a:extLst>
            <a:ext uri="{FF2B5EF4-FFF2-40B4-BE49-F238E27FC236}">
              <a16:creationId xmlns:a16="http://schemas.microsoft.com/office/drawing/2014/main" id="{00000000-0008-0000-2000-0000E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" name="164 CuadroTexto">
          <a:extLst>
            <a:ext uri="{FF2B5EF4-FFF2-40B4-BE49-F238E27FC236}">
              <a16:creationId xmlns:a16="http://schemas.microsoft.com/office/drawing/2014/main" id="{00000000-0008-0000-2000-0000E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" name="165 CuadroTexto">
          <a:extLst>
            <a:ext uri="{FF2B5EF4-FFF2-40B4-BE49-F238E27FC236}">
              <a16:creationId xmlns:a16="http://schemas.microsoft.com/office/drawing/2014/main" id="{00000000-0008-0000-2000-0000E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" name="166 CuadroTexto">
          <a:extLst>
            <a:ext uri="{FF2B5EF4-FFF2-40B4-BE49-F238E27FC236}">
              <a16:creationId xmlns:a16="http://schemas.microsoft.com/office/drawing/2014/main" id="{00000000-0008-0000-2000-0000E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" name="167 CuadroTexto">
          <a:extLst>
            <a:ext uri="{FF2B5EF4-FFF2-40B4-BE49-F238E27FC236}">
              <a16:creationId xmlns:a16="http://schemas.microsoft.com/office/drawing/2014/main" id="{00000000-0008-0000-2000-0000E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" name="168 CuadroTexto">
          <a:extLst>
            <a:ext uri="{FF2B5EF4-FFF2-40B4-BE49-F238E27FC236}">
              <a16:creationId xmlns:a16="http://schemas.microsoft.com/office/drawing/2014/main" id="{00000000-0008-0000-2000-0000E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" name="169 CuadroTexto">
          <a:extLst>
            <a:ext uri="{FF2B5EF4-FFF2-40B4-BE49-F238E27FC236}">
              <a16:creationId xmlns:a16="http://schemas.microsoft.com/office/drawing/2014/main" id="{00000000-0008-0000-2000-0000E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" name="170 CuadroTexto">
          <a:extLst>
            <a:ext uri="{FF2B5EF4-FFF2-40B4-BE49-F238E27FC236}">
              <a16:creationId xmlns:a16="http://schemas.microsoft.com/office/drawing/2014/main" id="{00000000-0008-0000-2000-0000E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" name="171 CuadroTexto">
          <a:extLst>
            <a:ext uri="{FF2B5EF4-FFF2-40B4-BE49-F238E27FC236}">
              <a16:creationId xmlns:a16="http://schemas.microsoft.com/office/drawing/2014/main" id="{00000000-0008-0000-2000-0000E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" name="172 CuadroTexto">
          <a:extLst>
            <a:ext uri="{FF2B5EF4-FFF2-40B4-BE49-F238E27FC236}">
              <a16:creationId xmlns:a16="http://schemas.microsoft.com/office/drawing/2014/main" id="{00000000-0008-0000-2000-0000E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" name="173 CuadroTexto">
          <a:extLst>
            <a:ext uri="{FF2B5EF4-FFF2-40B4-BE49-F238E27FC236}">
              <a16:creationId xmlns:a16="http://schemas.microsoft.com/office/drawing/2014/main" id="{00000000-0008-0000-2000-0000F0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" name="174 CuadroTexto">
          <a:extLst>
            <a:ext uri="{FF2B5EF4-FFF2-40B4-BE49-F238E27FC236}">
              <a16:creationId xmlns:a16="http://schemas.microsoft.com/office/drawing/2014/main" id="{00000000-0008-0000-2000-0000F1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" name="175 CuadroTexto">
          <a:extLst>
            <a:ext uri="{FF2B5EF4-FFF2-40B4-BE49-F238E27FC236}">
              <a16:creationId xmlns:a16="http://schemas.microsoft.com/office/drawing/2014/main" id="{00000000-0008-0000-2000-0000F2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" name="176 CuadroTexto">
          <a:extLst>
            <a:ext uri="{FF2B5EF4-FFF2-40B4-BE49-F238E27FC236}">
              <a16:creationId xmlns:a16="http://schemas.microsoft.com/office/drawing/2014/main" id="{00000000-0008-0000-2000-0000F3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0" name="177 CuadroTexto">
          <a:extLst>
            <a:ext uri="{FF2B5EF4-FFF2-40B4-BE49-F238E27FC236}">
              <a16:creationId xmlns:a16="http://schemas.microsoft.com/office/drawing/2014/main" id="{00000000-0008-0000-2000-0000F4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1" name="178 CuadroTexto">
          <a:extLst>
            <a:ext uri="{FF2B5EF4-FFF2-40B4-BE49-F238E27FC236}">
              <a16:creationId xmlns:a16="http://schemas.microsoft.com/office/drawing/2014/main" id="{00000000-0008-0000-2000-0000F5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2" name="179 CuadroTexto">
          <a:extLst>
            <a:ext uri="{FF2B5EF4-FFF2-40B4-BE49-F238E27FC236}">
              <a16:creationId xmlns:a16="http://schemas.microsoft.com/office/drawing/2014/main" id="{00000000-0008-0000-2000-0000F6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3" name="180 CuadroTexto">
          <a:extLst>
            <a:ext uri="{FF2B5EF4-FFF2-40B4-BE49-F238E27FC236}">
              <a16:creationId xmlns:a16="http://schemas.microsoft.com/office/drawing/2014/main" id="{00000000-0008-0000-2000-0000F7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4" name="181 CuadroTexto">
          <a:extLst>
            <a:ext uri="{FF2B5EF4-FFF2-40B4-BE49-F238E27FC236}">
              <a16:creationId xmlns:a16="http://schemas.microsoft.com/office/drawing/2014/main" id="{00000000-0008-0000-2000-0000F8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5" name="182 CuadroTexto">
          <a:extLst>
            <a:ext uri="{FF2B5EF4-FFF2-40B4-BE49-F238E27FC236}">
              <a16:creationId xmlns:a16="http://schemas.microsoft.com/office/drawing/2014/main" id="{00000000-0008-0000-2000-0000F9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6" name="183 CuadroTexto">
          <a:extLst>
            <a:ext uri="{FF2B5EF4-FFF2-40B4-BE49-F238E27FC236}">
              <a16:creationId xmlns:a16="http://schemas.microsoft.com/office/drawing/2014/main" id="{00000000-0008-0000-2000-0000FA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7" name="184 CuadroTexto">
          <a:extLst>
            <a:ext uri="{FF2B5EF4-FFF2-40B4-BE49-F238E27FC236}">
              <a16:creationId xmlns:a16="http://schemas.microsoft.com/office/drawing/2014/main" id="{00000000-0008-0000-2000-0000FB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8" name="185 CuadroTexto">
          <a:extLst>
            <a:ext uri="{FF2B5EF4-FFF2-40B4-BE49-F238E27FC236}">
              <a16:creationId xmlns:a16="http://schemas.microsoft.com/office/drawing/2014/main" id="{00000000-0008-0000-2000-0000FC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09" name="186 CuadroTexto">
          <a:extLst>
            <a:ext uri="{FF2B5EF4-FFF2-40B4-BE49-F238E27FC236}">
              <a16:creationId xmlns:a16="http://schemas.microsoft.com/office/drawing/2014/main" id="{00000000-0008-0000-2000-0000FD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0" name="187 CuadroTexto">
          <a:extLst>
            <a:ext uri="{FF2B5EF4-FFF2-40B4-BE49-F238E27FC236}">
              <a16:creationId xmlns:a16="http://schemas.microsoft.com/office/drawing/2014/main" id="{00000000-0008-0000-2000-0000FE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1" name="188 CuadroTexto">
          <a:extLst>
            <a:ext uri="{FF2B5EF4-FFF2-40B4-BE49-F238E27FC236}">
              <a16:creationId xmlns:a16="http://schemas.microsoft.com/office/drawing/2014/main" id="{00000000-0008-0000-2000-0000FF0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" name="189 CuadroTexto">
          <a:extLst>
            <a:ext uri="{FF2B5EF4-FFF2-40B4-BE49-F238E27FC236}">
              <a16:creationId xmlns:a16="http://schemas.microsoft.com/office/drawing/2014/main" id="{00000000-0008-0000-2000-00000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" name="190 CuadroTexto">
          <a:extLst>
            <a:ext uri="{FF2B5EF4-FFF2-40B4-BE49-F238E27FC236}">
              <a16:creationId xmlns:a16="http://schemas.microsoft.com/office/drawing/2014/main" id="{00000000-0008-0000-2000-00000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" name="191 CuadroTexto">
          <a:extLst>
            <a:ext uri="{FF2B5EF4-FFF2-40B4-BE49-F238E27FC236}">
              <a16:creationId xmlns:a16="http://schemas.microsoft.com/office/drawing/2014/main" id="{00000000-0008-0000-2000-00000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" name="192 CuadroTexto">
          <a:extLst>
            <a:ext uri="{FF2B5EF4-FFF2-40B4-BE49-F238E27FC236}">
              <a16:creationId xmlns:a16="http://schemas.microsoft.com/office/drawing/2014/main" id="{00000000-0008-0000-2000-00000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" name="193 CuadroTexto">
          <a:extLst>
            <a:ext uri="{FF2B5EF4-FFF2-40B4-BE49-F238E27FC236}">
              <a16:creationId xmlns:a16="http://schemas.microsoft.com/office/drawing/2014/main" id="{00000000-0008-0000-2000-00000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" name="194 CuadroTexto">
          <a:extLst>
            <a:ext uri="{FF2B5EF4-FFF2-40B4-BE49-F238E27FC236}">
              <a16:creationId xmlns:a16="http://schemas.microsoft.com/office/drawing/2014/main" id="{00000000-0008-0000-2000-00000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" name="195 CuadroTexto">
          <a:extLst>
            <a:ext uri="{FF2B5EF4-FFF2-40B4-BE49-F238E27FC236}">
              <a16:creationId xmlns:a16="http://schemas.microsoft.com/office/drawing/2014/main" id="{00000000-0008-0000-2000-00000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" name="196 CuadroTexto">
          <a:extLst>
            <a:ext uri="{FF2B5EF4-FFF2-40B4-BE49-F238E27FC236}">
              <a16:creationId xmlns:a16="http://schemas.microsoft.com/office/drawing/2014/main" id="{00000000-0008-0000-2000-00000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" name="197 CuadroTexto">
          <a:extLst>
            <a:ext uri="{FF2B5EF4-FFF2-40B4-BE49-F238E27FC236}">
              <a16:creationId xmlns:a16="http://schemas.microsoft.com/office/drawing/2014/main" id="{00000000-0008-0000-2000-00000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" name="198 CuadroTexto">
          <a:extLst>
            <a:ext uri="{FF2B5EF4-FFF2-40B4-BE49-F238E27FC236}">
              <a16:creationId xmlns:a16="http://schemas.microsoft.com/office/drawing/2014/main" id="{00000000-0008-0000-2000-00000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" name="199 CuadroTexto">
          <a:extLst>
            <a:ext uri="{FF2B5EF4-FFF2-40B4-BE49-F238E27FC236}">
              <a16:creationId xmlns:a16="http://schemas.microsoft.com/office/drawing/2014/main" id="{00000000-0008-0000-2000-00000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" name="200 CuadroTexto">
          <a:extLst>
            <a:ext uri="{FF2B5EF4-FFF2-40B4-BE49-F238E27FC236}">
              <a16:creationId xmlns:a16="http://schemas.microsoft.com/office/drawing/2014/main" id="{00000000-0008-0000-2000-00000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" name="201 CuadroTexto">
          <a:extLst>
            <a:ext uri="{FF2B5EF4-FFF2-40B4-BE49-F238E27FC236}">
              <a16:creationId xmlns:a16="http://schemas.microsoft.com/office/drawing/2014/main" id="{00000000-0008-0000-2000-00000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" name="202 CuadroTexto">
          <a:extLst>
            <a:ext uri="{FF2B5EF4-FFF2-40B4-BE49-F238E27FC236}">
              <a16:creationId xmlns:a16="http://schemas.microsoft.com/office/drawing/2014/main" id="{00000000-0008-0000-2000-00000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" name="203 CuadroTexto">
          <a:extLst>
            <a:ext uri="{FF2B5EF4-FFF2-40B4-BE49-F238E27FC236}">
              <a16:creationId xmlns:a16="http://schemas.microsoft.com/office/drawing/2014/main" id="{00000000-0008-0000-2000-00000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" name="204 CuadroTexto">
          <a:extLst>
            <a:ext uri="{FF2B5EF4-FFF2-40B4-BE49-F238E27FC236}">
              <a16:creationId xmlns:a16="http://schemas.microsoft.com/office/drawing/2014/main" id="{00000000-0008-0000-2000-00000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" name="205 CuadroTexto">
          <a:extLst>
            <a:ext uri="{FF2B5EF4-FFF2-40B4-BE49-F238E27FC236}">
              <a16:creationId xmlns:a16="http://schemas.microsoft.com/office/drawing/2014/main" id="{00000000-0008-0000-2000-00001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" name="206 CuadroTexto">
          <a:extLst>
            <a:ext uri="{FF2B5EF4-FFF2-40B4-BE49-F238E27FC236}">
              <a16:creationId xmlns:a16="http://schemas.microsoft.com/office/drawing/2014/main" id="{00000000-0008-0000-2000-00001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" name="207 CuadroTexto">
          <a:extLst>
            <a:ext uri="{FF2B5EF4-FFF2-40B4-BE49-F238E27FC236}">
              <a16:creationId xmlns:a16="http://schemas.microsoft.com/office/drawing/2014/main" id="{00000000-0008-0000-2000-00001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" name="208 CuadroTexto">
          <a:extLst>
            <a:ext uri="{FF2B5EF4-FFF2-40B4-BE49-F238E27FC236}">
              <a16:creationId xmlns:a16="http://schemas.microsoft.com/office/drawing/2014/main" id="{00000000-0008-0000-2000-00001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" name="209 CuadroTexto">
          <a:extLst>
            <a:ext uri="{FF2B5EF4-FFF2-40B4-BE49-F238E27FC236}">
              <a16:creationId xmlns:a16="http://schemas.microsoft.com/office/drawing/2014/main" id="{00000000-0008-0000-2000-00001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" name="210 CuadroTexto">
          <a:extLst>
            <a:ext uri="{FF2B5EF4-FFF2-40B4-BE49-F238E27FC236}">
              <a16:creationId xmlns:a16="http://schemas.microsoft.com/office/drawing/2014/main" id="{00000000-0008-0000-2000-00001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" name="211 CuadroTexto">
          <a:extLst>
            <a:ext uri="{FF2B5EF4-FFF2-40B4-BE49-F238E27FC236}">
              <a16:creationId xmlns:a16="http://schemas.microsoft.com/office/drawing/2014/main" id="{00000000-0008-0000-2000-00001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" name="212 CuadroTexto">
          <a:extLst>
            <a:ext uri="{FF2B5EF4-FFF2-40B4-BE49-F238E27FC236}">
              <a16:creationId xmlns:a16="http://schemas.microsoft.com/office/drawing/2014/main" id="{00000000-0008-0000-2000-00001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" name="213 CuadroTexto">
          <a:extLst>
            <a:ext uri="{FF2B5EF4-FFF2-40B4-BE49-F238E27FC236}">
              <a16:creationId xmlns:a16="http://schemas.microsoft.com/office/drawing/2014/main" id="{00000000-0008-0000-2000-00001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" name="214 CuadroTexto">
          <a:extLst>
            <a:ext uri="{FF2B5EF4-FFF2-40B4-BE49-F238E27FC236}">
              <a16:creationId xmlns:a16="http://schemas.microsoft.com/office/drawing/2014/main" id="{00000000-0008-0000-2000-00001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" name="215 CuadroTexto">
          <a:extLst>
            <a:ext uri="{FF2B5EF4-FFF2-40B4-BE49-F238E27FC236}">
              <a16:creationId xmlns:a16="http://schemas.microsoft.com/office/drawing/2014/main" id="{00000000-0008-0000-2000-00001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" name="216 CuadroTexto">
          <a:extLst>
            <a:ext uri="{FF2B5EF4-FFF2-40B4-BE49-F238E27FC236}">
              <a16:creationId xmlns:a16="http://schemas.microsoft.com/office/drawing/2014/main" id="{00000000-0008-0000-2000-00001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" name="217 CuadroTexto">
          <a:extLst>
            <a:ext uri="{FF2B5EF4-FFF2-40B4-BE49-F238E27FC236}">
              <a16:creationId xmlns:a16="http://schemas.microsoft.com/office/drawing/2014/main" id="{00000000-0008-0000-2000-00001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" name="218 CuadroTexto">
          <a:extLst>
            <a:ext uri="{FF2B5EF4-FFF2-40B4-BE49-F238E27FC236}">
              <a16:creationId xmlns:a16="http://schemas.microsoft.com/office/drawing/2014/main" id="{00000000-0008-0000-2000-00001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" name="219 CuadroTexto">
          <a:extLst>
            <a:ext uri="{FF2B5EF4-FFF2-40B4-BE49-F238E27FC236}">
              <a16:creationId xmlns:a16="http://schemas.microsoft.com/office/drawing/2014/main" id="{00000000-0008-0000-2000-00001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" name="220 CuadroTexto">
          <a:extLst>
            <a:ext uri="{FF2B5EF4-FFF2-40B4-BE49-F238E27FC236}">
              <a16:creationId xmlns:a16="http://schemas.microsoft.com/office/drawing/2014/main" id="{00000000-0008-0000-2000-00001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" name="221 CuadroTexto">
          <a:extLst>
            <a:ext uri="{FF2B5EF4-FFF2-40B4-BE49-F238E27FC236}">
              <a16:creationId xmlns:a16="http://schemas.microsoft.com/office/drawing/2014/main" id="{00000000-0008-0000-2000-00002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5" name="222 CuadroTexto">
          <a:extLst>
            <a:ext uri="{FF2B5EF4-FFF2-40B4-BE49-F238E27FC236}">
              <a16:creationId xmlns:a16="http://schemas.microsoft.com/office/drawing/2014/main" id="{00000000-0008-0000-2000-00002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" name="223 CuadroTexto">
          <a:extLst>
            <a:ext uri="{FF2B5EF4-FFF2-40B4-BE49-F238E27FC236}">
              <a16:creationId xmlns:a16="http://schemas.microsoft.com/office/drawing/2014/main" id="{00000000-0008-0000-2000-00002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" name="224 CuadroTexto">
          <a:extLst>
            <a:ext uri="{FF2B5EF4-FFF2-40B4-BE49-F238E27FC236}">
              <a16:creationId xmlns:a16="http://schemas.microsoft.com/office/drawing/2014/main" id="{00000000-0008-0000-2000-00002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" name="225 CuadroTexto">
          <a:extLst>
            <a:ext uri="{FF2B5EF4-FFF2-40B4-BE49-F238E27FC236}">
              <a16:creationId xmlns:a16="http://schemas.microsoft.com/office/drawing/2014/main" id="{00000000-0008-0000-2000-00002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" name="226 CuadroTexto">
          <a:extLst>
            <a:ext uri="{FF2B5EF4-FFF2-40B4-BE49-F238E27FC236}">
              <a16:creationId xmlns:a16="http://schemas.microsoft.com/office/drawing/2014/main" id="{00000000-0008-0000-2000-00002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" name="227 CuadroTexto">
          <a:extLst>
            <a:ext uri="{FF2B5EF4-FFF2-40B4-BE49-F238E27FC236}">
              <a16:creationId xmlns:a16="http://schemas.microsoft.com/office/drawing/2014/main" id="{00000000-0008-0000-2000-00002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" name="228 CuadroTexto">
          <a:extLst>
            <a:ext uri="{FF2B5EF4-FFF2-40B4-BE49-F238E27FC236}">
              <a16:creationId xmlns:a16="http://schemas.microsoft.com/office/drawing/2014/main" id="{00000000-0008-0000-2000-00002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" name="229 CuadroTexto">
          <a:extLst>
            <a:ext uri="{FF2B5EF4-FFF2-40B4-BE49-F238E27FC236}">
              <a16:creationId xmlns:a16="http://schemas.microsoft.com/office/drawing/2014/main" id="{00000000-0008-0000-2000-00002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" name="230 CuadroTexto">
          <a:extLst>
            <a:ext uri="{FF2B5EF4-FFF2-40B4-BE49-F238E27FC236}">
              <a16:creationId xmlns:a16="http://schemas.microsoft.com/office/drawing/2014/main" id="{00000000-0008-0000-2000-00002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" name="231 CuadroTexto">
          <a:extLst>
            <a:ext uri="{FF2B5EF4-FFF2-40B4-BE49-F238E27FC236}">
              <a16:creationId xmlns:a16="http://schemas.microsoft.com/office/drawing/2014/main" id="{00000000-0008-0000-2000-00002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" name="232 CuadroTexto">
          <a:extLst>
            <a:ext uri="{FF2B5EF4-FFF2-40B4-BE49-F238E27FC236}">
              <a16:creationId xmlns:a16="http://schemas.microsoft.com/office/drawing/2014/main" id="{00000000-0008-0000-2000-00002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" name="233 CuadroTexto">
          <a:extLst>
            <a:ext uri="{FF2B5EF4-FFF2-40B4-BE49-F238E27FC236}">
              <a16:creationId xmlns:a16="http://schemas.microsoft.com/office/drawing/2014/main" id="{00000000-0008-0000-2000-00002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" name="234 CuadroTexto">
          <a:extLst>
            <a:ext uri="{FF2B5EF4-FFF2-40B4-BE49-F238E27FC236}">
              <a16:creationId xmlns:a16="http://schemas.microsoft.com/office/drawing/2014/main" id="{00000000-0008-0000-2000-00002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" name="235 CuadroTexto">
          <a:extLst>
            <a:ext uri="{FF2B5EF4-FFF2-40B4-BE49-F238E27FC236}">
              <a16:creationId xmlns:a16="http://schemas.microsoft.com/office/drawing/2014/main" id="{00000000-0008-0000-2000-00002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" name="236 CuadroTexto">
          <a:extLst>
            <a:ext uri="{FF2B5EF4-FFF2-40B4-BE49-F238E27FC236}">
              <a16:creationId xmlns:a16="http://schemas.microsoft.com/office/drawing/2014/main" id="{00000000-0008-0000-2000-00002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" name="237 CuadroTexto">
          <a:extLst>
            <a:ext uri="{FF2B5EF4-FFF2-40B4-BE49-F238E27FC236}">
              <a16:creationId xmlns:a16="http://schemas.microsoft.com/office/drawing/2014/main" id="{00000000-0008-0000-2000-00003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1" name="238 CuadroTexto">
          <a:extLst>
            <a:ext uri="{FF2B5EF4-FFF2-40B4-BE49-F238E27FC236}">
              <a16:creationId xmlns:a16="http://schemas.microsoft.com/office/drawing/2014/main" id="{00000000-0008-0000-2000-00003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2" name="239 CuadroTexto">
          <a:extLst>
            <a:ext uri="{FF2B5EF4-FFF2-40B4-BE49-F238E27FC236}">
              <a16:creationId xmlns:a16="http://schemas.microsoft.com/office/drawing/2014/main" id="{00000000-0008-0000-2000-00003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3" name="240 CuadroTexto">
          <a:extLst>
            <a:ext uri="{FF2B5EF4-FFF2-40B4-BE49-F238E27FC236}">
              <a16:creationId xmlns:a16="http://schemas.microsoft.com/office/drawing/2014/main" id="{00000000-0008-0000-2000-00003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4" name="241 CuadroTexto">
          <a:extLst>
            <a:ext uri="{FF2B5EF4-FFF2-40B4-BE49-F238E27FC236}">
              <a16:creationId xmlns:a16="http://schemas.microsoft.com/office/drawing/2014/main" id="{00000000-0008-0000-2000-00003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5" name="242 CuadroTexto">
          <a:extLst>
            <a:ext uri="{FF2B5EF4-FFF2-40B4-BE49-F238E27FC236}">
              <a16:creationId xmlns:a16="http://schemas.microsoft.com/office/drawing/2014/main" id="{00000000-0008-0000-2000-00003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6" name="243 CuadroTexto">
          <a:extLst>
            <a:ext uri="{FF2B5EF4-FFF2-40B4-BE49-F238E27FC236}">
              <a16:creationId xmlns:a16="http://schemas.microsoft.com/office/drawing/2014/main" id="{00000000-0008-0000-2000-00003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7" name="244 CuadroTexto">
          <a:extLst>
            <a:ext uri="{FF2B5EF4-FFF2-40B4-BE49-F238E27FC236}">
              <a16:creationId xmlns:a16="http://schemas.microsoft.com/office/drawing/2014/main" id="{00000000-0008-0000-2000-00003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8" name="245 CuadroTexto">
          <a:extLst>
            <a:ext uri="{FF2B5EF4-FFF2-40B4-BE49-F238E27FC236}">
              <a16:creationId xmlns:a16="http://schemas.microsoft.com/office/drawing/2014/main" id="{00000000-0008-0000-2000-00003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9" name="246 CuadroTexto">
          <a:extLst>
            <a:ext uri="{FF2B5EF4-FFF2-40B4-BE49-F238E27FC236}">
              <a16:creationId xmlns:a16="http://schemas.microsoft.com/office/drawing/2014/main" id="{00000000-0008-0000-2000-00003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0" name="247 CuadroTexto">
          <a:extLst>
            <a:ext uri="{FF2B5EF4-FFF2-40B4-BE49-F238E27FC236}">
              <a16:creationId xmlns:a16="http://schemas.microsoft.com/office/drawing/2014/main" id="{00000000-0008-0000-2000-00003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1" name="248 CuadroTexto">
          <a:extLst>
            <a:ext uri="{FF2B5EF4-FFF2-40B4-BE49-F238E27FC236}">
              <a16:creationId xmlns:a16="http://schemas.microsoft.com/office/drawing/2014/main" id="{00000000-0008-0000-2000-00003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2" name="249 CuadroTexto">
          <a:extLst>
            <a:ext uri="{FF2B5EF4-FFF2-40B4-BE49-F238E27FC236}">
              <a16:creationId xmlns:a16="http://schemas.microsoft.com/office/drawing/2014/main" id="{00000000-0008-0000-2000-00003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3" name="250 CuadroTexto">
          <a:extLst>
            <a:ext uri="{FF2B5EF4-FFF2-40B4-BE49-F238E27FC236}">
              <a16:creationId xmlns:a16="http://schemas.microsoft.com/office/drawing/2014/main" id="{00000000-0008-0000-2000-00003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4" name="251 CuadroTexto">
          <a:extLst>
            <a:ext uri="{FF2B5EF4-FFF2-40B4-BE49-F238E27FC236}">
              <a16:creationId xmlns:a16="http://schemas.microsoft.com/office/drawing/2014/main" id="{00000000-0008-0000-2000-00003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5" name="252 CuadroTexto">
          <a:extLst>
            <a:ext uri="{FF2B5EF4-FFF2-40B4-BE49-F238E27FC236}">
              <a16:creationId xmlns:a16="http://schemas.microsoft.com/office/drawing/2014/main" id="{00000000-0008-0000-2000-00003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6" name="253 CuadroTexto">
          <a:extLst>
            <a:ext uri="{FF2B5EF4-FFF2-40B4-BE49-F238E27FC236}">
              <a16:creationId xmlns:a16="http://schemas.microsoft.com/office/drawing/2014/main" id="{00000000-0008-0000-2000-00004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7" name="254 CuadroTexto">
          <a:extLst>
            <a:ext uri="{FF2B5EF4-FFF2-40B4-BE49-F238E27FC236}">
              <a16:creationId xmlns:a16="http://schemas.microsoft.com/office/drawing/2014/main" id="{00000000-0008-0000-2000-00004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8" name="255 CuadroTexto">
          <a:extLst>
            <a:ext uri="{FF2B5EF4-FFF2-40B4-BE49-F238E27FC236}">
              <a16:creationId xmlns:a16="http://schemas.microsoft.com/office/drawing/2014/main" id="{00000000-0008-0000-2000-00004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79" name="256 CuadroTexto">
          <a:extLst>
            <a:ext uri="{FF2B5EF4-FFF2-40B4-BE49-F238E27FC236}">
              <a16:creationId xmlns:a16="http://schemas.microsoft.com/office/drawing/2014/main" id="{00000000-0008-0000-2000-00004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0" name="257 CuadroTexto">
          <a:extLst>
            <a:ext uri="{FF2B5EF4-FFF2-40B4-BE49-F238E27FC236}">
              <a16:creationId xmlns:a16="http://schemas.microsoft.com/office/drawing/2014/main" id="{00000000-0008-0000-2000-00004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1" name="258 CuadroTexto">
          <a:extLst>
            <a:ext uri="{FF2B5EF4-FFF2-40B4-BE49-F238E27FC236}">
              <a16:creationId xmlns:a16="http://schemas.microsoft.com/office/drawing/2014/main" id="{00000000-0008-0000-2000-00004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2" name="259 CuadroTexto">
          <a:extLst>
            <a:ext uri="{FF2B5EF4-FFF2-40B4-BE49-F238E27FC236}">
              <a16:creationId xmlns:a16="http://schemas.microsoft.com/office/drawing/2014/main" id="{00000000-0008-0000-2000-00004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3" name="260 CuadroTexto">
          <a:extLst>
            <a:ext uri="{FF2B5EF4-FFF2-40B4-BE49-F238E27FC236}">
              <a16:creationId xmlns:a16="http://schemas.microsoft.com/office/drawing/2014/main" id="{00000000-0008-0000-2000-00004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4" name="261 CuadroTexto">
          <a:extLst>
            <a:ext uri="{FF2B5EF4-FFF2-40B4-BE49-F238E27FC236}">
              <a16:creationId xmlns:a16="http://schemas.microsoft.com/office/drawing/2014/main" id="{00000000-0008-0000-2000-00004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5" name="262 CuadroTexto">
          <a:extLst>
            <a:ext uri="{FF2B5EF4-FFF2-40B4-BE49-F238E27FC236}">
              <a16:creationId xmlns:a16="http://schemas.microsoft.com/office/drawing/2014/main" id="{00000000-0008-0000-2000-00004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6" name="263 CuadroTexto">
          <a:extLst>
            <a:ext uri="{FF2B5EF4-FFF2-40B4-BE49-F238E27FC236}">
              <a16:creationId xmlns:a16="http://schemas.microsoft.com/office/drawing/2014/main" id="{00000000-0008-0000-2000-00004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7" name="264 CuadroTexto">
          <a:extLst>
            <a:ext uri="{FF2B5EF4-FFF2-40B4-BE49-F238E27FC236}">
              <a16:creationId xmlns:a16="http://schemas.microsoft.com/office/drawing/2014/main" id="{00000000-0008-0000-2000-00004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8" name="265 CuadroTexto">
          <a:extLst>
            <a:ext uri="{FF2B5EF4-FFF2-40B4-BE49-F238E27FC236}">
              <a16:creationId xmlns:a16="http://schemas.microsoft.com/office/drawing/2014/main" id="{00000000-0008-0000-2000-00004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89" name="266 CuadroTexto">
          <a:extLst>
            <a:ext uri="{FF2B5EF4-FFF2-40B4-BE49-F238E27FC236}">
              <a16:creationId xmlns:a16="http://schemas.microsoft.com/office/drawing/2014/main" id="{00000000-0008-0000-2000-00004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90" name="267 CuadroTexto">
          <a:extLst>
            <a:ext uri="{FF2B5EF4-FFF2-40B4-BE49-F238E27FC236}">
              <a16:creationId xmlns:a16="http://schemas.microsoft.com/office/drawing/2014/main" id="{00000000-0008-0000-2000-00004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1" name="268 CuadroTexto">
          <a:extLst>
            <a:ext uri="{FF2B5EF4-FFF2-40B4-BE49-F238E27FC236}">
              <a16:creationId xmlns:a16="http://schemas.microsoft.com/office/drawing/2014/main" id="{00000000-0008-0000-2000-00004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2" name="269 CuadroTexto">
          <a:extLst>
            <a:ext uri="{FF2B5EF4-FFF2-40B4-BE49-F238E27FC236}">
              <a16:creationId xmlns:a16="http://schemas.microsoft.com/office/drawing/2014/main" id="{00000000-0008-0000-2000-000050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3" name="270 CuadroTexto">
          <a:extLst>
            <a:ext uri="{FF2B5EF4-FFF2-40B4-BE49-F238E27FC236}">
              <a16:creationId xmlns:a16="http://schemas.microsoft.com/office/drawing/2014/main" id="{00000000-0008-0000-2000-000051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4" name="271 CuadroTexto">
          <a:extLst>
            <a:ext uri="{FF2B5EF4-FFF2-40B4-BE49-F238E27FC236}">
              <a16:creationId xmlns:a16="http://schemas.microsoft.com/office/drawing/2014/main" id="{00000000-0008-0000-2000-000052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5" name="272 CuadroTexto">
          <a:extLst>
            <a:ext uri="{FF2B5EF4-FFF2-40B4-BE49-F238E27FC236}">
              <a16:creationId xmlns:a16="http://schemas.microsoft.com/office/drawing/2014/main" id="{00000000-0008-0000-2000-000053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6" name="273 CuadroTexto">
          <a:extLst>
            <a:ext uri="{FF2B5EF4-FFF2-40B4-BE49-F238E27FC236}">
              <a16:creationId xmlns:a16="http://schemas.microsoft.com/office/drawing/2014/main" id="{00000000-0008-0000-2000-000054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7" name="274 CuadroTexto">
          <a:extLst>
            <a:ext uri="{FF2B5EF4-FFF2-40B4-BE49-F238E27FC236}">
              <a16:creationId xmlns:a16="http://schemas.microsoft.com/office/drawing/2014/main" id="{00000000-0008-0000-2000-000055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8" name="275 CuadroTexto">
          <a:extLst>
            <a:ext uri="{FF2B5EF4-FFF2-40B4-BE49-F238E27FC236}">
              <a16:creationId xmlns:a16="http://schemas.microsoft.com/office/drawing/2014/main" id="{00000000-0008-0000-2000-000056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599" name="276 CuadroTexto">
          <a:extLst>
            <a:ext uri="{FF2B5EF4-FFF2-40B4-BE49-F238E27FC236}">
              <a16:creationId xmlns:a16="http://schemas.microsoft.com/office/drawing/2014/main" id="{00000000-0008-0000-2000-000057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0" name="277 CuadroTexto">
          <a:extLst>
            <a:ext uri="{FF2B5EF4-FFF2-40B4-BE49-F238E27FC236}">
              <a16:creationId xmlns:a16="http://schemas.microsoft.com/office/drawing/2014/main" id="{00000000-0008-0000-2000-000058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1" name="278 CuadroTexto">
          <a:extLst>
            <a:ext uri="{FF2B5EF4-FFF2-40B4-BE49-F238E27FC236}">
              <a16:creationId xmlns:a16="http://schemas.microsoft.com/office/drawing/2014/main" id="{00000000-0008-0000-2000-000059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2" name="279 CuadroTexto">
          <a:extLst>
            <a:ext uri="{FF2B5EF4-FFF2-40B4-BE49-F238E27FC236}">
              <a16:creationId xmlns:a16="http://schemas.microsoft.com/office/drawing/2014/main" id="{00000000-0008-0000-2000-00005A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3" name="280 CuadroTexto">
          <a:extLst>
            <a:ext uri="{FF2B5EF4-FFF2-40B4-BE49-F238E27FC236}">
              <a16:creationId xmlns:a16="http://schemas.microsoft.com/office/drawing/2014/main" id="{00000000-0008-0000-2000-00005B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4" name="281 CuadroTexto">
          <a:extLst>
            <a:ext uri="{FF2B5EF4-FFF2-40B4-BE49-F238E27FC236}">
              <a16:creationId xmlns:a16="http://schemas.microsoft.com/office/drawing/2014/main" id="{00000000-0008-0000-2000-00005C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5" name="282 CuadroTexto">
          <a:extLst>
            <a:ext uri="{FF2B5EF4-FFF2-40B4-BE49-F238E27FC236}">
              <a16:creationId xmlns:a16="http://schemas.microsoft.com/office/drawing/2014/main" id="{00000000-0008-0000-2000-00005D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6" name="283 CuadroTexto">
          <a:extLst>
            <a:ext uri="{FF2B5EF4-FFF2-40B4-BE49-F238E27FC236}">
              <a16:creationId xmlns:a16="http://schemas.microsoft.com/office/drawing/2014/main" id="{00000000-0008-0000-2000-00005E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607" name="284 CuadroTexto">
          <a:extLst>
            <a:ext uri="{FF2B5EF4-FFF2-40B4-BE49-F238E27FC236}">
              <a16:creationId xmlns:a16="http://schemas.microsoft.com/office/drawing/2014/main" id="{00000000-0008-0000-2000-00005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8" name="285 CuadroTexto">
          <a:extLst>
            <a:ext uri="{FF2B5EF4-FFF2-40B4-BE49-F238E27FC236}">
              <a16:creationId xmlns:a16="http://schemas.microsoft.com/office/drawing/2014/main" id="{00000000-0008-0000-2000-00006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09" name="286 CuadroTexto">
          <a:extLst>
            <a:ext uri="{FF2B5EF4-FFF2-40B4-BE49-F238E27FC236}">
              <a16:creationId xmlns:a16="http://schemas.microsoft.com/office/drawing/2014/main" id="{00000000-0008-0000-2000-00006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0" name="287 CuadroTexto">
          <a:extLst>
            <a:ext uri="{FF2B5EF4-FFF2-40B4-BE49-F238E27FC236}">
              <a16:creationId xmlns:a16="http://schemas.microsoft.com/office/drawing/2014/main" id="{00000000-0008-0000-2000-00006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1" name="288 CuadroTexto">
          <a:extLst>
            <a:ext uri="{FF2B5EF4-FFF2-40B4-BE49-F238E27FC236}">
              <a16:creationId xmlns:a16="http://schemas.microsoft.com/office/drawing/2014/main" id="{00000000-0008-0000-2000-00006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2" name="289 CuadroTexto">
          <a:extLst>
            <a:ext uri="{FF2B5EF4-FFF2-40B4-BE49-F238E27FC236}">
              <a16:creationId xmlns:a16="http://schemas.microsoft.com/office/drawing/2014/main" id="{00000000-0008-0000-2000-00006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3" name="290 CuadroTexto">
          <a:extLst>
            <a:ext uri="{FF2B5EF4-FFF2-40B4-BE49-F238E27FC236}">
              <a16:creationId xmlns:a16="http://schemas.microsoft.com/office/drawing/2014/main" id="{00000000-0008-0000-2000-00006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4" name="291 CuadroTexto">
          <a:extLst>
            <a:ext uri="{FF2B5EF4-FFF2-40B4-BE49-F238E27FC236}">
              <a16:creationId xmlns:a16="http://schemas.microsoft.com/office/drawing/2014/main" id="{00000000-0008-0000-2000-00006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5" name="292 CuadroTexto">
          <a:extLst>
            <a:ext uri="{FF2B5EF4-FFF2-40B4-BE49-F238E27FC236}">
              <a16:creationId xmlns:a16="http://schemas.microsoft.com/office/drawing/2014/main" id="{00000000-0008-0000-2000-00006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6" name="293 CuadroTexto">
          <a:extLst>
            <a:ext uri="{FF2B5EF4-FFF2-40B4-BE49-F238E27FC236}">
              <a16:creationId xmlns:a16="http://schemas.microsoft.com/office/drawing/2014/main" id="{00000000-0008-0000-2000-00006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7" name="294 CuadroTexto">
          <a:extLst>
            <a:ext uri="{FF2B5EF4-FFF2-40B4-BE49-F238E27FC236}">
              <a16:creationId xmlns:a16="http://schemas.microsoft.com/office/drawing/2014/main" id="{00000000-0008-0000-2000-00006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8" name="295 CuadroTexto">
          <a:extLst>
            <a:ext uri="{FF2B5EF4-FFF2-40B4-BE49-F238E27FC236}">
              <a16:creationId xmlns:a16="http://schemas.microsoft.com/office/drawing/2014/main" id="{00000000-0008-0000-2000-00006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19" name="296 CuadroTexto">
          <a:extLst>
            <a:ext uri="{FF2B5EF4-FFF2-40B4-BE49-F238E27FC236}">
              <a16:creationId xmlns:a16="http://schemas.microsoft.com/office/drawing/2014/main" id="{00000000-0008-0000-2000-00006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20" name="17 CuadroTexto">
          <a:extLst>
            <a:ext uri="{FF2B5EF4-FFF2-40B4-BE49-F238E27FC236}">
              <a16:creationId xmlns:a16="http://schemas.microsoft.com/office/drawing/2014/main" id="{00000000-0008-0000-2000-00006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1" name="90 CuadroTexto">
          <a:extLst>
            <a:ext uri="{FF2B5EF4-FFF2-40B4-BE49-F238E27FC236}">
              <a16:creationId xmlns:a16="http://schemas.microsoft.com/office/drawing/2014/main" id="{00000000-0008-0000-2000-00006D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2" name="91 CuadroTexto">
          <a:extLst>
            <a:ext uri="{FF2B5EF4-FFF2-40B4-BE49-F238E27FC236}">
              <a16:creationId xmlns:a16="http://schemas.microsoft.com/office/drawing/2014/main" id="{00000000-0008-0000-2000-00006E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3" name="92 CuadroTexto">
          <a:extLst>
            <a:ext uri="{FF2B5EF4-FFF2-40B4-BE49-F238E27FC236}">
              <a16:creationId xmlns:a16="http://schemas.microsoft.com/office/drawing/2014/main" id="{00000000-0008-0000-2000-00006F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4" name="93 CuadroTexto">
          <a:extLst>
            <a:ext uri="{FF2B5EF4-FFF2-40B4-BE49-F238E27FC236}">
              <a16:creationId xmlns:a16="http://schemas.microsoft.com/office/drawing/2014/main" id="{00000000-0008-0000-2000-000070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5" name="94 CuadroTexto">
          <a:extLst>
            <a:ext uri="{FF2B5EF4-FFF2-40B4-BE49-F238E27FC236}">
              <a16:creationId xmlns:a16="http://schemas.microsoft.com/office/drawing/2014/main" id="{00000000-0008-0000-2000-000071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6" name="95 CuadroTexto">
          <a:extLst>
            <a:ext uri="{FF2B5EF4-FFF2-40B4-BE49-F238E27FC236}">
              <a16:creationId xmlns:a16="http://schemas.microsoft.com/office/drawing/2014/main" id="{00000000-0008-0000-2000-000072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7" name="96 CuadroTexto">
          <a:extLst>
            <a:ext uri="{FF2B5EF4-FFF2-40B4-BE49-F238E27FC236}">
              <a16:creationId xmlns:a16="http://schemas.microsoft.com/office/drawing/2014/main" id="{00000000-0008-0000-2000-000073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8" name="97 CuadroTexto">
          <a:extLst>
            <a:ext uri="{FF2B5EF4-FFF2-40B4-BE49-F238E27FC236}">
              <a16:creationId xmlns:a16="http://schemas.microsoft.com/office/drawing/2014/main" id="{00000000-0008-0000-2000-000074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29" name="98 CuadroTexto">
          <a:extLst>
            <a:ext uri="{FF2B5EF4-FFF2-40B4-BE49-F238E27FC236}">
              <a16:creationId xmlns:a16="http://schemas.microsoft.com/office/drawing/2014/main" id="{00000000-0008-0000-2000-000075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0" name="99 CuadroTexto">
          <a:extLst>
            <a:ext uri="{FF2B5EF4-FFF2-40B4-BE49-F238E27FC236}">
              <a16:creationId xmlns:a16="http://schemas.microsoft.com/office/drawing/2014/main" id="{00000000-0008-0000-2000-000076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1" name="100 CuadroTexto">
          <a:extLst>
            <a:ext uri="{FF2B5EF4-FFF2-40B4-BE49-F238E27FC236}">
              <a16:creationId xmlns:a16="http://schemas.microsoft.com/office/drawing/2014/main" id="{00000000-0008-0000-2000-000077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632" name="101 CuadroTexto">
          <a:extLst>
            <a:ext uri="{FF2B5EF4-FFF2-40B4-BE49-F238E27FC236}">
              <a16:creationId xmlns:a16="http://schemas.microsoft.com/office/drawing/2014/main" id="{00000000-0008-0000-2000-0000780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3" name="118 CuadroTexto">
          <a:extLst>
            <a:ext uri="{FF2B5EF4-FFF2-40B4-BE49-F238E27FC236}">
              <a16:creationId xmlns:a16="http://schemas.microsoft.com/office/drawing/2014/main" id="{00000000-0008-0000-2000-00007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4" name="119 CuadroTexto">
          <a:extLst>
            <a:ext uri="{FF2B5EF4-FFF2-40B4-BE49-F238E27FC236}">
              <a16:creationId xmlns:a16="http://schemas.microsoft.com/office/drawing/2014/main" id="{00000000-0008-0000-2000-00007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5" name="120 CuadroTexto">
          <a:extLst>
            <a:ext uri="{FF2B5EF4-FFF2-40B4-BE49-F238E27FC236}">
              <a16:creationId xmlns:a16="http://schemas.microsoft.com/office/drawing/2014/main" id="{00000000-0008-0000-2000-00007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6" name="121 CuadroTexto">
          <a:extLst>
            <a:ext uri="{FF2B5EF4-FFF2-40B4-BE49-F238E27FC236}">
              <a16:creationId xmlns:a16="http://schemas.microsoft.com/office/drawing/2014/main" id="{00000000-0008-0000-2000-00007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7" name="122 CuadroTexto">
          <a:extLst>
            <a:ext uri="{FF2B5EF4-FFF2-40B4-BE49-F238E27FC236}">
              <a16:creationId xmlns:a16="http://schemas.microsoft.com/office/drawing/2014/main" id="{00000000-0008-0000-2000-00007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8" name="123 CuadroTexto">
          <a:extLst>
            <a:ext uri="{FF2B5EF4-FFF2-40B4-BE49-F238E27FC236}">
              <a16:creationId xmlns:a16="http://schemas.microsoft.com/office/drawing/2014/main" id="{00000000-0008-0000-2000-00007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39" name="124 CuadroTexto">
          <a:extLst>
            <a:ext uri="{FF2B5EF4-FFF2-40B4-BE49-F238E27FC236}">
              <a16:creationId xmlns:a16="http://schemas.microsoft.com/office/drawing/2014/main" id="{00000000-0008-0000-2000-00007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0" name="125 CuadroTexto">
          <a:extLst>
            <a:ext uri="{FF2B5EF4-FFF2-40B4-BE49-F238E27FC236}">
              <a16:creationId xmlns:a16="http://schemas.microsoft.com/office/drawing/2014/main" id="{00000000-0008-0000-2000-00008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1" name="143 CuadroTexto">
          <a:extLst>
            <a:ext uri="{FF2B5EF4-FFF2-40B4-BE49-F238E27FC236}">
              <a16:creationId xmlns:a16="http://schemas.microsoft.com/office/drawing/2014/main" id="{00000000-0008-0000-2000-00008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2" name="144 CuadroTexto">
          <a:extLst>
            <a:ext uri="{FF2B5EF4-FFF2-40B4-BE49-F238E27FC236}">
              <a16:creationId xmlns:a16="http://schemas.microsoft.com/office/drawing/2014/main" id="{00000000-0008-0000-2000-00008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3" name="145 CuadroTexto">
          <a:extLst>
            <a:ext uri="{FF2B5EF4-FFF2-40B4-BE49-F238E27FC236}">
              <a16:creationId xmlns:a16="http://schemas.microsoft.com/office/drawing/2014/main" id="{00000000-0008-0000-2000-00008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4" name="146 CuadroTexto">
          <a:extLst>
            <a:ext uri="{FF2B5EF4-FFF2-40B4-BE49-F238E27FC236}">
              <a16:creationId xmlns:a16="http://schemas.microsoft.com/office/drawing/2014/main" id="{00000000-0008-0000-2000-00008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5" name="147 CuadroTexto">
          <a:extLst>
            <a:ext uri="{FF2B5EF4-FFF2-40B4-BE49-F238E27FC236}">
              <a16:creationId xmlns:a16="http://schemas.microsoft.com/office/drawing/2014/main" id="{00000000-0008-0000-2000-00008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6" name="148 CuadroTexto">
          <a:extLst>
            <a:ext uri="{FF2B5EF4-FFF2-40B4-BE49-F238E27FC236}">
              <a16:creationId xmlns:a16="http://schemas.microsoft.com/office/drawing/2014/main" id="{00000000-0008-0000-2000-00008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7" name="149 CuadroTexto">
          <a:extLst>
            <a:ext uri="{FF2B5EF4-FFF2-40B4-BE49-F238E27FC236}">
              <a16:creationId xmlns:a16="http://schemas.microsoft.com/office/drawing/2014/main" id="{00000000-0008-0000-2000-00008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8" name="150 CuadroTexto">
          <a:extLst>
            <a:ext uri="{FF2B5EF4-FFF2-40B4-BE49-F238E27FC236}">
              <a16:creationId xmlns:a16="http://schemas.microsoft.com/office/drawing/2014/main" id="{00000000-0008-0000-2000-00008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49" name="151 CuadroTexto">
          <a:extLst>
            <a:ext uri="{FF2B5EF4-FFF2-40B4-BE49-F238E27FC236}">
              <a16:creationId xmlns:a16="http://schemas.microsoft.com/office/drawing/2014/main" id="{00000000-0008-0000-2000-00008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0" name="152 CuadroTexto">
          <a:extLst>
            <a:ext uri="{FF2B5EF4-FFF2-40B4-BE49-F238E27FC236}">
              <a16:creationId xmlns:a16="http://schemas.microsoft.com/office/drawing/2014/main" id="{00000000-0008-0000-2000-00008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1" name="153 CuadroTexto">
          <a:extLst>
            <a:ext uri="{FF2B5EF4-FFF2-40B4-BE49-F238E27FC236}">
              <a16:creationId xmlns:a16="http://schemas.microsoft.com/office/drawing/2014/main" id="{00000000-0008-0000-2000-00008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2" name="154 CuadroTexto">
          <a:extLst>
            <a:ext uri="{FF2B5EF4-FFF2-40B4-BE49-F238E27FC236}">
              <a16:creationId xmlns:a16="http://schemas.microsoft.com/office/drawing/2014/main" id="{00000000-0008-0000-2000-00008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3" name="155 CuadroTexto">
          <a:extLst>
            <a:ext uri="{FF2B5EF4-FFF2-40B4-BE49-F238E27FC236}">
              <a16:creationId xmlns:a16="http://schemas.microsoft.com/office/drawing/2014/main" id="{00000000-0008-0000-2000-00008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4" name="156 CuadroTexto">
          <a:extLst>
            <a:ext uri="{FF2B5EF4-FFF2-40B4-BE49-F238E27FC236}">
              <a16:creationId xmlns:a16="http://schemas.microsoft.com/office/drawing/2014/main" id="{00000000-0008-0000-2000-00008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5" name="157 CuadroTexto">
          <a:extLst>
            <a:ext uri="{FF2B5EF4-FFF2-40B4-BE49-F238E27FC236}">
              <a16:creationId xmlns:a16="http://schemas.microsoft.com/office/drawing/2014/main" id="{00000000-0008-0000-2000-00008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6" name="158 CuadroTexto">
          <a:extLst>
            <a:ext uri="{FF2B5EF4-FFF2-40B4-BE49-F238E27FC236}">
              <a16:creationId xmlns:a16="http://schemas.microsoft.com/office/drawing/2014/main" id="{00000000-0008-0000-2000-00009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7" name="159 CuadroTexto">
          <a:extLst>
            <a:ext uri="{FF2B5EF4-FFF2-40B4-BE49-F238E27FC236}">
              <a16:creationId xmlns:a16="http://schemas.microsoft.com/office/drawing/2014/main" id="{00000000-0008-0000-2000-00009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8" name="160 CuadroTexto">
          <a:extLst>
            <a:ext uri="{FF2B5EF4-FFF2-40B4-BE49-F238E27FC236}">
              <a16:creationId xmlns:a16="http://schemas.microsoft.com/office/drawing/2014/main" id="{00000000-0008-0000-2000-00009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59" name="161 CuadroTexto">
          <a:extLst>
            <a:ext uri="{FF2B5EF4-FFF2-40B4-BE49-F238E27FC236}">
              <a16:creationId xmlns:a16="http://schemas.microsoft.com/office/drawing/2014/main" id="{00000000-0008-0000-2000-00009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0" name="162 CuadroTexto">
          <a:extLst>
            <a:ext uri="{FF2B5EF4-FFF2-40B4-BE49-F238E27FC236}">
              <a16:creationId xmlns:a16="http://schemas.microsoft.com/office/drawing/2014/main" id="{00000000-0008-0000-2000-00009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1" name="163 CuadroTexto">
          <a:extLst>
            <a:ext uri="{FF2B5EF4-FFF2-40B4-BE49-F238E27FC236}">
              <a16:creationId xmlns:a16="http://schemas.microsoft.com/office/drawing/2014/main" id="{00000000-0008-0000-2000-00009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2" name="164 CuadroTexto">
          <a:extLst>
            <a:ext uri="{FF2B5EF4-FFF2-40B4-BE49-F238E27FC236}">
              <a16:creationId xmlns:a16="http://schemas.microsoft.com/office/drawing/2014/main" id="{00000000-0008-0000-2000-00009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3" name="165 CuadroTexto">
          <a:extLst>
            <a:ext uri="{FF2B5EF4-FFF2-40B4-BE49-F238E27FC236}">
              <a16:creationId xmlns:a16="http://schemas.microsoft.com/office/drawing/2014/main" id="{00000000-0008-0000-2000-00009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4" name="166 CuadroTexto">
          <a:extLst>
            <a:ext uri="{FF2B5EF4-FFF2-40B4-BE49-F238E27FC236}">
              <a16:creationId xmlns:a16="http://schemas.microsoft.com/office/drawing/2014/main" id="{00000000-0008-0000-2000-00009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5" name="167 CuadroTexto">
          <a:extLst>
            <a:ext uri="{FF2B5EF4-FFF2-40B4-BE49-F238E27FC236}">
              <a16:creationId xmlns:a16="http://schemas.microsoft.com/office/drawing/2014/main" id="{00000000-0008-0000-2000-00009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6" name="168 CuadroTexto">
          <a:extLst>
            <a:ext uri="{FF2B5EF4-FFF2-40B4-BE49-F238E27FC236}">
              <a16:creationId xmlns:a16="http://schemas.microsoft.com/office/drawing/2014/main" id="{00000000-0008-0000-2000-00009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7" name="169 CuadroTexto">
          <a:extLst>
            <a:ext uri="{FF2B5EF4-FFF2-40B4-BE49-F238E27FC236}">
              <a16:creationId xmlns:a16="http://schemas.microsoft.com/office/drawing/2014/main" id="{00000000-0008-0000-2000-00009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8" name="170 CuadroTexto">
          <a:extLst>
            <a:ext uri="{FF2B5EF4-FFF2-40B4-BE49-F238E27FC236}">
              <a16:creationId xmlns:a16="http://schemas.microsoft.com/office/drawing/2014/main" id="{00000000-0008-0000-2000-00009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69" name="171 CuadroTexto">
          <a:extLst>
            <a:ext uri="{FF2B5EF4-FFF2-40B4-BE49-F238E27FC236}">
              <a16:creationId xmlns:a16="http://schemas.microsoft.com/office/drawing/2014/main" id="{00000000-0008-0000-2000-00009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0" name="172 CuadroTexto">
          <a:extLst>
            <a:ext uri="{FF2B5EF4-FFF2-40B4-BE49-F238E27FC236}">
              <a16:creationId xmlns:a16="http://schemas.microsoft.com/office/drawing/2014/main" id="{00000000-0008-0000-2000-00009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1" name="173 CuadroTexto">
          <a:extLst>
            <a:ext uri="{FF2B5EF4-FFF2-40B4-BE49-F238E27FC236}">
              <a16:creationId xmlns:a16="http://schemas.microsoft.com/office/drawing/2014/main" id="{00000000-0008-0000-2000-00009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2" name="174 CuadroTexto">
          <a:extLst>
            <a:ext uri="{FF2B5EF4-FFF2-40B4-BE49-F238E27FC236}">
              <a16:creationId xmlns:a16="http://schemas.microsoft.com/office/drawing/2014/main" id="{00000000-0008-0000-2000-0000A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3" name="175 CuadroTexto">
          <a:extLst>
            <a:ext uri="{FF2B5EF4-FFF2-40B4-BE49-F238E27FC236}">
              <a16:creationId xmlns:a16="http://schemas.microsoft.com/office/drawing/2014/main" id="{00000000-0008-0000-2000-0000A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4" name="176 CuadroTexto">
          <a:extLst>
            <a:ext uri="{FF2B5EF4-FFF2-40B4-BE49-F238E27FC236}">
              <a16:creationId xmlns:a16="http://schemas.microsoft.com/office/drawing/2014/main" id="{00000000-0008-0000-2000-0000A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5" name="177 CuadroTexto">
          <a:extLst>
            <a:ext uri="{FF2B5EF4-FFF2-40B4-BE49-F238E27FC236}">
              <a16:creationId xmlns:a16="http://schemas.microsoft.com/office/drawing/2014/main" id="{00000000-0008-0000-2000-0000A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6" name="178 CuadroTexto">
          <a:extLst>
            <a:ext uri="{FF2B5EF4-FFF2-40B4-BE49-F238E27FC236}">
              <a16:creationId xmlns:a16="http://schemas.microsoft.com/office/drawing/2014/main" id="{00000000-0008-0000-2000-0000A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7" name="179 CuadroTexto">
          <a:extLst>
            <a:ext uri="{FF2B5EF4-FFF2-40B4-BE49-F238E27FC236}">
              <a16:creationId xmlns:a16="http://schemas.microsoft.com/office/drawing/2014/main" id="{00000000-0008-0000-2000-0000A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8" name="180 CuadroTexto">
          <a:extLst>
            <a:ext uri="{FF2B5EF4-FFF2-40B4-BE49-F238E27FC236}">
              <a16:creationId xmlns:a16="http://schemas.microsoft.com/office/drawing/2014/main" id="{00000000-0008-0000-2000-0000A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79" name="181 CuadroTexto">
          <a:extLst>
            <a:ext uri="{FF2B5EF4-FFF2-40B4-BE49-F238E27FC236}">
              <a16:creationId xmlns:a16="http://schemas.microsoft.com/office/drawing/2014/main" id="{00000000-0008-0000-2000-0000A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0" name="182 CuadroTexto">
          <a:extLst>
            <a:ext uri="{FF2B5EF4-FFF2-40B4-BE49-F238E27FC236}">
              <a16:creationId xmlns:a16="http://schemas.microsoft.com/office/drawing/2014/main" id="{00000000-0008-0000-2000-0000A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1" name="183 CuadroTexto">
          <a:extLst>
            <a:ext uri="{FF2B5EF4-FFF2-40B4-BE49-F238E27FC236}">
              <a16:creationId xmlns:a16="http://schemas.microsoft.com/office/drawing/2014/main" id="{00000000-0008-0000-2000-0000A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2" name="184 CuadroTexto">
          <a:extLst>
            <a:ext uri="{FF2B5EF4-FFF2-40B4-BE49-F238E27FC236}">
              <a16:creationId xmlns:a16="http://schemas.microsoft.com/office/drawing/2014/main" id="{00000000-0008-0000-2000-0000A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3" name="185 CuadroTexto">
          <a:extLst>
            <a:ext uri="{FF2B5EF4-FFF2-40B4-BE49-F238E27FC236}">
              <a16:creationId xmlns:a16="http://schemas.microsoft.com/office/drawing/2014/main" id="{00000000-0008-0000-2000-0000A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4" name="186 CuadroTexto">
          <a:extLst>
            <a:ext uri="{FF2B5EF4-FFF2-40B4-BE49-F238E27FC236}">
              <a16:creationId xmlns:a16="http://schemas.microsoft.com/office/drawing/2014/main" id="{00000000-0008-0000-2000-0000A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5" name="187 CuadroTexto">
          <a:extLst>
            <a:ext uri="{FF2B5EF4-FFF2-40B4-BE49-F238E27FC236}">
              <a16:creationId xmlns:a16="http://schemas.microsoft.com/office/drawing/2014/main" id="{00000000-0008-0000-2000-0000A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6" name="188 CuadroTexto">
          <a:extLst>
            <a:ext uri="{FF2B5EF4-FFF2-40B4-BE49-F238E27FC236}">
              <a16:creationId xmlns:a16="http://schemas.microsoft.com/office/drawing/2014/main" id="{00000000-0008-0000-2000-0000A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7" name="189 CuadroTexto">
          <a:extLst>
            <a:ext uri="{FF2B5EF4-FFF2-40B4-BE49-F238E27FC236}">
              <a16:creationId xmlns:a16="http://schemas.microsoft.com/office/drawing/2014/main" id="{00000000-0008-0000-2000-0000A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8" name="190 CuadroTexto">
          <a:extLst>
            <a:ext uri="{FF2B5EF4-FFF2-40B4-BE49-F238E27FC236}">
              <a16:creationId xmlns:a16="http://schemas.microsoft.com/office/drawing/2014/main" id="{00000000-0008-0000-2000-0000B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89" name="191 CuadroTexto">
          <a:extLst>
            <a:ext uri="{FF2B5EF4-FFF2-40B4-BE49-F238E27FC236}">
              <a16:creationId xmlns:a16="http://schemas.microsoft.com/office/drawing/2014/main" id="{00000000-0008-0000-2000-0000B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0" name="192 CuadroTexto">
          <a:extLst>
            <a:ext uri="{FF2B5EF4-FFF2-40B4-BE49-F238E27FC236}">
              <a16:creationId xmlns:a16="http://schemas.microsoft.com/office/drawing/2014/main" id="{00000000-0008-0000-2000-0000B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1" name="193 CuadroTexto">
          <a:extLst>
            <a:ext uri="{FF2B5EF4-FFF2-40B4-BE49-F238E27FC236}">
              <a16:creationId xmlns:a16="http://schemas.microsoft.com/office/drawing/2014/main" id="{00000000-0008-0000-2000-0000B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2" name="194 CuadroTexto">
          <a:extLst>
            <a:ext uri="{FF2B5EF4-FFF2-40B4-BE49-F238E27FC236}">
              <a16:creationId xmlns:a16="http://schemas.microsoft.com/office/drawing/2014/main" id="{00000000-0008-0000-2000-0000B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3" name="195 CuadroTexto">
          <a:extLst>
            <a:ext uri="{FF2B5EF4-FFF2-40B4-BE49-F238E27FC236}">
              <a16:creationId xmlns:a16="http://schemas.microsoft.com/office/drawing/2014/main" id="{00000000-0008-0000-2000-0000B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4" name="196 CuadroTexto">
          <a:extLst>
            <a:ext uri="{FF2B5EF4-FFF2-40B4-BE49-F238E27FC236}">
              <a16:creationId xmlns:a16="http://schemas.microsoft.com/office/drawing/2014/main" id="{00000000-0008-0000-2000-0000B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5" name="197 CuadroTexto">
          <a:extLst>
            <a:ext uri="{FF2B5EF4-FFF2-40B4-BE49-F238E27FC236}">
              <a16:creationId xmlns:a16="http://schemas.microsoft.com/office/drawing/2014/main" id="{00000000-0008-0000-2000-0000B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6" name="198 CuadroTexto">
          <a:extLst>
            <a:ext uri="{FF2B5EF4-FFF2-40B4-BE49-F238E27FC236}">
              <a16:creationId xmlns:a16="http://schemas.microsoft.com/office/drawing/2014/main" id="{00000000-0008-0000-2000-0000B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7" name="199 CuadroTexto">
          <a:extLst>
            <a:ext uri="{FF2B5EF4-FFF2-40B4-BE49-F238E27FC236}">
              <a16:creationId xmlns:a16="http://schemas.microsoft.com/office/drawing/2014/main" id="{00000000-0008-0000-2000-0000B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8" name="200 CuadroTexto">
          <a:extLst>
            <a:ext uri="{FF2B5EF4-FFF2-40B4-BE49-F238E27FC236}">
              <a16:creationId xmlns:a16="http://schemas.microsoft.com/office/drawing/2014/main" id="{00000000-0008-0000-2000-0000B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699" name="201 CuadroTexto">
          <a:extLst>
            <a:ext uri="{FF2B5EF4-FFF2-40B4-BE49-F238E27FC236}">
              <a16:creationId xmlns:a16="http://schemas.microsoft.com/office/drawing/2014/main" id="{00000000-0008-0000-2000-0000B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0" name="202 CuadroTexto">
          <a:extLst>
            <a:ext uri="{FF2B5EF4-FFF2-40B4-BE49-F238E27FC236}">
              <a16:creationId xmlns:a16="http://schemas.microsoft.com/office/drawing/2014/main" id="{00000000-0008-0000-2000-0000B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1" name="203 CuadroTexto">
          <a:extLst>
            <a:ext uri="{FF2B5EF4-FFF2-40B4-BE49-F238E27FC236}">
              <a16:creationId xmlns:a16="http://schemas.microsoft.com/office/drawing/2014/main" id="{00000000-0008-0000-2000-0000B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2" name="204 CuadroTexto">
          <a:extLst>
            <a:ext uri="{FF2B5EF4-FFF2-40B4-BE49-F238E27FC236}">
              <a16:creationId xmlns:a16="http://schemas.microsoft.com/office/drawing/2014/main" id="{00000000-0008-0000-2000-0000B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3" name="205 CuadroTexto">
          <a:extLst>
            <a:ext uri="{FF2B5EF4-FFF2-40B4-BE49-F238E27FC236}">
              <a16:creationId xmlns:a16="http://schemas.microsoft.com/office/drawing/2014/main" id="{00000000-0008-0000-2000-0000B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4" name="206 CuadroTexto">
          <a:extLst>
            <a:ext uri="{FF2B5EF4-FFF2-40B4-BE49-F238E27FC236}">
              <a16:creationId xmlns:a16="http://schemas.microsoft.com/office/drawing/2014/main" id="{00000000-0008-0000-2000-0000C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5" name="207 CuadroTexto">
          <a:extLst>
            <a:ext uri="{FF2B5EF4-FFF2-40B4-BE49-F238E27FC236}">
              <a16:creationId xmlns:a16="http://schemas.microsoft.com/office/drawing/2014/main" id="{00000000-0008-0000-2000-0000C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6" name="208 CuadroTexto">
          <a:extLst>
            <a:ext uri="{FF2B5EF4-FFF2-40B4-BE49-F238E27FC236}">
              <a16:creationId xmlns:a16="http://schemas.microsoft.com/office/drawing/2014/main" id="{00000000-0008-0000-2000-0000C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7" name="209 CuadroTexto">
          <a:extLst>
            <a:ext uri="{FF2B5EF4-FFF2-40B4-BE49-F238E27FC236}">
              <a16:creationId xmlns:a16="http://schemas.microsoft.com/office/drawing/2014/main" id="{00000000-0008-0000-2000-0000C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8" name="210 CuadroTexto">
          <a:extLst>
            <a:ext uri="{FF2B5EF4-FFF2-40B4-BE49-F238E27FC236}">
              <a16:creationId xmlns:a16="http://schemas.microsoft.com/office/drawing/2014/main" id="{00000000-0008-0000-2000-0000C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09" name="211 CuadroTexto">
          <a:extLst>
            <a:ext uri="{FF2B5EF4-FFF2-40B4-BE49-F238E27FC236}">
              <a16:creationId xmlns:a16="http://schemas.microsoft.com/office/drawing/2014/main" id="{00000000-0008-0000-2000-0000C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0" name="212 CuadroTexto">
          <a:extLst>
            <a:ext uri="{FF2B5EF4-FFF2-40B4-BE49-F238E27FC236}">
              <a16:creationId xmlns:a16="http://schemas.microsoft.com/office/drawing/2014/main" id="{00000000-0008-0000-2000-0000C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1" name="213 CuadroTexto">
          <a:extLst>
            <a:ext uri="{FF2B5EF4-FFF2-40B4-BE49-F238E27FC236}">
              <a16:creationId xmlns:a16="http://schemas.microsoft.com/office/drawing/2014/main" id="{00000000-0008-0000-2000-0000C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2" name="214 CuadroTexto">
          <a:extLst>
            <a:ext uri="{FF2B5EF4-FFF2-40B4-BE49-F238E27FC236}">
              <a16:creationId xmlns:a16="http://schemas.microsoft.com/office/drawing/2014/main" id="{00000000-0008-0000-2000-0000C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3" name="215 CuadroTexto">
          <a:extLst>
            <a:ext uri="{FF2B5EF4-FFF2-40B4-BE49-F238E27FC236}">
              <a16:creationId xmlns:a16="http://schemas.microsoft.com/office/drawing/2014/main" id="{00000000-0008-0000-2000-0000C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4" name="216 CuadroTexto">
          <a:extLst>
            <a:ext uri="{FF2B5EF4-FFF2-40B4-BE49-F238E27FC236}">
              <a16:creationId xmlns:a16="http://schemas.microsoft.com/office/drawing/2014/main" id="{00000000-0008-0000-2000-0000C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5" name="217 CuadroTexto">
          <a:extLst>
            <a:ext uri="{FF2B5EF4-FFF2-40B4-BE49-F238E27FC236}">
              <a16:creationId xmlns:a16="http://schemas.microsoft.com/office/drawing/2014/main" id="{00000000-0008-0000-2000-0000C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6" name="218 CuadroTexto">
          <a:extLst>
            <a:ext uri="{FF2B5EF4-FFF2-40B4-BE49-F238E27FC236}">
              <a16:creationId xmlns:a16="http://schemas.microsoft.com/office/drawing/2014/main" id="{00000000-0008-0000-2000-0000C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7" name="219 CuadroTexto">
          <a:extLst>
            <a:ext uri="{FF2B5EF4-FFF2-40B4-BE49-F238E27FC236}">
              <a16:creationId xmlns:a16="http://schemas.microsoft.com/office/drawing/2014/main" id="{00000000-0008-0000-2000-0000C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8" name="220 CuadroTexto">
          <a:extLst>
            <a:ext uri="{FF2B5EF4-FFF2-40B4-BE49-F238E27FC236}">
              <a16:creationId xmlns:a16="http://schemas.microsoft.com/office/drawing/2014/main" id="{00000000-0008-0000-2000-0000C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19" name="221 CuadroTexto">
          <a:extLst>
            <a:ext uri="{FF2B5EF4-FFF2-40B4-BE49-F238E27FC236}">
              <a16:creationId xmlns:a16="http://schemas.microsoft.com/office/drawing/2014/main" id="{00000000-0008-0000-2000-0000C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0" name="222 CuadroTexto">
          <a:extLst>
            <a:ext uri="{FF2B5EF4-FFF2-40B4-BE49-F238E27FC236}">
              <a16:creationId xmlns:a16="http://schemas.microsoft.com/office/drawing/2014/main" id="{00000000-0008-0000-2000-0000D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1" name="223 CuadroTexto">
          <a:extLst>
            <a:ext uri="{FF2B5EF4-FFF2-40B4-BE49-F238E27FC236}">
              <a16:creationId xmlns:a16="http://schemas.microsoft.com/office/drawing/2014/main" id="{00000000-0008-0000-2000-0000D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2" name="224 CuadroTexto">
          <a:extLst>
            <a:ext uri="{FF2B5EF4-FFF2-40B4-BE49-F238E27FC236}">
              <a16:creationId xmlns:a16="http://schemas.microsoft.com/office/drawing/2014/main" id="{00000000-0008-0000-2000-0000D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3" name="225 CuadroTexto">
          <a:extLst>
            <a:ext uri="{FF2B5EF4-FFF2-40B4-BE49-F238E27FC236}">
              <a16:creationId xmlns:a16="http://schemas.microsoft.com/office/drawing/2014/main" id="{00000000-0008-0000-2000-0000D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4" name="226 CuadroTexto">
          <a:extLst>
            <a:ext uri="{FF2B5EF4-FFF2-40B4-BE49-F238E27FC236}">
              <a16:creationId xmlns:a16="http://schemas.microsoft.com/office/drawing/2014/main" id="{00000000-0008-0000-2000-0000D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5" name="227 CuadroTexto">
          <a:extLst>
            <a:ext uri="{FF2B5EF4-FFF2-40B4-BE49-F238E27FC236}">
              <a16:creationId xmlns:a16="http://schemas.microsoft.com/office/drawing/2014/main" id="{00000000-0008-0000-2000-0000D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6" name="228 CuadroTexto">
          <a:extLst>
            <a:ext uri="{FF2B5EF4-FFF2-40B4-BE49-F238E27FC236}">
              <a16:creationId xmlns:a16="http://schemas.microsoft.com/office/drawing/2014/main" id="{00000000-0008-0000-2000-0000D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7" name="229 CuadroTexto">
          <a:extLst>
            <a:ext uri="{FF2B5EF4-FFF2-40B4-BE49-F238E27FC236}">
              <a16:creationId xmlns:a16="http://schemas.microsoft.com/office/drawing/2014/main" id="{00000000-0008-0000-2000-0000D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8" name="230 CuadroTexto">
          <a:extLst>
            <a:ext uri="{FF2B5EF4-FFF2-40B4-BE49-F238E27FC236}">
              <a16:creationId xmlns:a16="http://schemas.microsoft.com/office/drawing/2014/main" id="{00000000-0008-0000-2000-0000D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29" name="231 CuadroTexto">
          <a:extLst>
            <a:ext uri="{FF2B5EF4-FFF2-40B4-BE49-F238E27FC236}">
              <a16:creationId xmlns:a16="http://schemas.microsoft.com/office/drawing/2014/main" id="{00000000-0008-0000-2000-0000D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0" name="232 CuadroTexto">
          <a:extLst>
            <a:ext uri="{FF2B5EF4-FFF2-40B4-BE49-F238E27FC236}">
              <a16:creationId xmlns:a16="http://schemas.microsoft.com/office/drawing/2014/main" id="{00000000-0008-0000-2000-0000D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1" name="233 CuadroTexto">
          <a:extLst>
            <a:ext uri="{FF2B5EF4-FFF2-40B4-BE49-F238E27FC236}">
              <a16:creationId xmlns:a16="http://schemas.microsoft.com/office/drawing/2014/main" id="{00000000-0008-0000-2000-0000D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2" name="234 CuadroTexto">
          <a:extLst>
            <a:ext uri="{FF2B5EF4-FFF2-40B4-BE49-F238E27FC236}">
              <a16:creationId xmlns:a16="http://schemas.microsoft.com/office/drawing/2014/main" id="{00000000-0008-0000-2000-0000D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3" name="235 CuadroTexto">
          <a:extLst>
            <a:ext uri="{FF2B5EF4-FFF2-40B4-BE49-F238E27FC236}">
              <a16:creationId xmlns:a16="http://schemas.microsoft.com/office/drawing/2014/main" id="{00000000-0008-0000-2000-0000D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4" name="236 CuadroTexto">
          <a:extLst>
            <a:ext uri="{FF2B5EF4-FFF2-40B4-BE49-F238E27FC236}">
              <a16:creationId xmlns:a16="http://schemas.microsoft.com/office/drawing/2014/main" id="{00000000-0008-0000-2000-0000D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5" name="237 CuadroTexto">
          <a:extLst>
            <a:ext uri="{FF2B5EF4-FFF2-40B4-BE49-F238E27FC236}">
              <a16:creationId xmlns:a16="http://schemas.microsoft.com/office/drawing/2014/main" id="{00000000-0008-0000-2000-0000D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6" name="238 CuadroTexto">
          <a:extLst>
            <a:ext uri="{FF2B5EF4-FFF2-40B4-BE49-F238E27FC236}">
              <a16:creationId xmlns:a16="http://schemas.microsoft.com/office/drawing/2014/main" id="{00000000-0008-0000-2000-0000E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7" name="239 CuadroTexto">
          <a:extLst>
            <a:ext uri="{FF2B5EF4-FFF2-40B4-BE49-F238E27FC236}">
              <a16:creationId xmlns:a16="http://schemas.microsoft.com/office/drawing/2014/main" id="{00000000-0008-0000-2000-0000E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8" name="240 CuadroTexto">
          <a:extLst>
            <a:ext uri="{FF2B5EF4-FFF2-40B4-BE49-F238E27FC236}">
              <a16:creationId xmlns:a16="http://schemas.microsoft.com/office/drawing/2014/main" id="{00000000-0008-0000-2000-0000E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39" name="241 CuadroTexto">
          <a:extLst>
            <a:ext uri="{FF2B5EF4-FFF2-40B4-BE49-F238E27FC236}">
              <a16:creationId xmlns:a16="http://schemas.microsoft.com/office/drawing/2014/main" id="{00000000-0008-0000-2000-0000E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0" name="242 CuadroTexto">
          <a:extLst>
            <a:ext uri="{FF2B5EF4-FFF2-40B4-BE49-F238E27FC236}">
              <a16:creationId xmlns:a16="http://schemas.microsoft.com/office/drawing/2014/main" id="{00000000-0008-0000-2000-0000E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1" name="243 CuadroTexto">
          <a:extLst>
            <a:ext uri="{FF2B5EF4-FFF2-40B4-BE49-F238E27FC236}">
              <a16:creationId xmlns:a16="http://schemas.microsoft.com/office/drawing/2014/main" id="{00000000-0008-0000-2000-0000E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2" name="244 CuadroTexto">
          <a:extLst>
            <a:ext uri="{FF2B5EF4-FFF2-40B4-BE49-F238E27FC236}">
              <a16:creationId xmlns:a16="http://schemas.microsoft.com/office/drawing/2014/main" id="{00000000-0008-0000-2000-0000E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3" name="245 CuadroTexto">
          <a:extLst>
            <a:ext uri="{FF2B5EF4-FFF2-40B4-BE49-F238E27FC236}">
              <a16:creationId xmlns:a16="http://schemas.microsoft.com/office/drawing/2014/main" id="{00000000-0008-0000-2000-0000E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4" name="246 CuadroTexto">
          <a:extLst>
            <a:ext uri="{FF2B5EF4-FFF2-40B4-BE49-F238E27FC236}">
              <a16:creationId xmlns:a16="http://schemas.microsoft.com/office/drawing/2014/main" id="{00000000-0008-0000-2000-0000E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5" name="247 CuadroTexto">
          <a:extLst>
            <a:ext uri="{FF2B5EF4-FFF2-40B4-BE49-F238E27FC236}">
              <a16:creationId xmlns:a16="http://schemas.microsoft.com/office/drawing/2014/main" id="{00000000-0008-0000-2000-0000E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6" name="248 CuadroTexto">
          <a:extLst>
            <a:ext uri="{FF2B5EF4-FFF2-40B4-BE49-F238E27FC236}">
              <a16:creationId xmlns:a16="http://schemas.microsoft.com/office/drawing/2014/main" id="{00000000-0008-0000-2000-0000E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7" name="249 CuadroTexto">
          <a:extLst>
            <a:ext uri="{FF2B5EF4-FFF2-40B4-BE49-F238E27FC236}">
              <a16:creationId xmlns:a16="http://schemas.microsoft.com/office/drawing/2014/main" id="{00000000-0008-0000-2000-0000E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8" name="250 CuadroTexto">
          <a:extLst>
            <a:ext uri="{FF2B5EF4-FFF2-40B4-BE49-F238E27FC236}">
              <a16:creationId xmlns:a16="http://schemas.microsoft.com/office/drawing/2014/main" id="{00000000-0008-0000-2000-0000E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49" name="251 CuadroTexto">
          <a:extLst>
            <a:ext uri="{FF2B5EF4-FFF2-40B4-BE49-F238E27FC236}">
              <a16:creationId xmlns:a16="http://schemas.microsoft.com/office/drawing/2014/main" id="{00000000-0008-0000-2000-0000E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0" name="252 CuadroTexto">
          <a:extLst>
            <a:ext uri="{FF2B5EF4-FFF2-40B4-BE49-F238E27FC236}">
              <a16:creationId xmlns:a16="http://schemas.microsoft.com/office/drawing/2014/main" id="{00000000-0008-0000-2000-0000EE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1" name="253 CuadroTexto">
          <a:extLst>
            <a:ext uri="{FF2B5EF4-FFF2-40B4-BE49-F238E27FC236}">
              <a16:creationId xmlns:a16="http://schemas.microsoft.com/office/drawing/2014/main" id="{00000000-0008-0000-2000-0000EF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2" name="254 CuadroTexto">
          <a:extLst>
            <a:ext uri="{FF2B5EF4-FFF2-40B4-BE49-F238E27FC236}">
              <a16:creationId xmlns:a16="http://schemas.microsoft.com/office/drawing/2014/main" id="{00000000-0008-0000-2000-0000F0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3" name="255 CuadroTexto">
          <a:extLst>
            <a:ext uri="{FF2B5EF4-FFF2-40B4-BE49-F238E27FC236}">
              <a16:creationId xmlns:a16="http://schemas.microsoft.com/office/drawing/2014/main" id="{00000000-0008-0000-2000-0000F1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4" name="256 CuadroTexto">
          <a:extLst>
            <a:ext uri="{FF2B5EF4-FFF2-40B4-BE49-F238E27FC236}">
              <a16:creationId xmlns:a16="http://schemas.microsoft.com/office/drawing/2014/main" id="{00000000-0008-0000-2000-0000F2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5" name="257 CuadroTexto">
          <a:extLst>
            <a:ext uri="{FF2B5EF4-FFF2-40B4-BE49-F238E27FC236}">
              <a16:creationId xmlns:a16="http://schemas.microsoft.com/office/drawing/2014/main" id="{00000000-0008-0000-2000-0000F3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6" name="258 CuadroTexto">
          <a:extLst>
            <a:ext uri="{FF2B5EF4-FFF2-40B4-BE49-F238E27FC236}">
              <a16:creationId xmlns:a16="http://schemas.microsoft.com/office/drawing/2014/main" id="{00000000-0008-0000-2000-0000F4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7" name="259 CuadroTexto">
          <a:extLst>
            <a:ext uri="{FF2B5EF4-FFF2-40B4-BE49-F238E27FC236}">
              <a16:creationId xmlns:a16="http://schemas.microsoft.com/office/drawing/2014/main" id="{00000000-0008-0000-2000-0000F5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8" name="260 CuadroTexto">
          <a:extLst>
            <a:ext uri="{FF2B5EF4-FFF2-40B4-BE49-F238E27FC236}">
              <a16:creationId xmlns:a16="http://schemas.microsoft.com/office/drawing/2014/main" id="{00000000-0008-0000-2000-0000F6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59" name="261 CuadroTexto">
          <a:extLst>
            <a:ext uri="{FF2B5EF4-FFF2-40B4-BE49-F238E27FC236}">
              <a16:creationId xmlns:a16="http://schemas.microsoft.com/office/drawing/2014/main" id="{00000000-0008-0000-2000-0000F7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0" name="262 CuadroTexto">
          <a:extLst>
            <a:ext uri="{FF2B5EF4-FFF2-40B4-BE49-F238E27FC236}">
              <a16:creationId xmlns:a16="http://schemas.microsoft.com/office/drawing/2014/main" id="{00000000-0008-0000-2000-0000F8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1" name="263 CuadroTexto">
          <a:extLst>
            <a:ext uri="{FF2B5EF4-FFF2-40B4-BE49-F238E27FC236}">
              <a16:creationId xmlns:a16="http://schemas.microsoft.com/office/drawing/2014/main" id="{00000000-0008-0000-2000-0000F9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2" name="264 CuadroTexto">
          <a:extLst>
            <a:ext uri="{FF2B5EF4-FFF2-40B4-BE49-F238E27FC236}">
              <a16:creationId xmlns:a16="http://schemas.microsoft.com/office/drawing/2014/main" id="{00000000-0008-0000-2000-0000FA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3" name="265 CuadroTexto">
          <a:extLst>
            <a:ext uri="{FF2B5EF4-FFF2-40B4-BE49-F238E27FC236}">
              <a16:creationId xmlns:a16="http://schemas.microsoft.com/office/drawing/2014/main" id="{00000000-0008-0000-2000-0000FB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4" name="266 CuadroTexto">
          <a:extLst>
            <a:ext uri="{FF2B5EF4-FFF2-40B4-BE49-F238E27FC236}">
              <a16:creationId xmlns:a16="http://schemas.microsoft.com/office/drawing/2014/main" id="{00000000-0008-0000-2000-0000FC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65" name="267 CuadroTexto">
          <a:extLst>
            <a:ext uri="{FF2B5EF4-FFF2-40B4-BE49-F238E27FC236}">
              <a16:creationId xmlns:a16="http://schemas.microsoft.com/office/drawing/2014/main" id="{00000000-0008-0000-2000-0000FD0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6" name="268 CuadroTexto">
          <a:extLst>
            <a:ext uri="{FF2B5EF4-FFF2-40B4-BE49-F238E27FC236}">
              <a16:creationId xmlns:a16="http://schemas.microsoft.com/office/drawing/2014/main" id="{00000000-0008-0000-2000-0000FE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7" name="269 CuadroTexto">
          <a:extLst>
            <a:ext uri="{FF2B5EF4-FFF2-40B4-BE49-F238E27FC236}">
              <a16:creationId xmlns:a16="http://schemas.microsoft.com/office/drawing/2014/main" id="{00000000-0008-0000-2000-0000FF0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8" name="270 CuadroTexto">
          <a:extLst>
            <a:ext uri="{FF2B5EF4-FFF2-40B4-BE49-F238E27FC236}">
              <a16:creationId xmlns:a16="http://schemas.microsoft.com/office/drawing/2014/main" id="{00000000-0008-0000-2000-000000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69" name="271 CuadroTexto">
          <a:extLst>
            <a:ext uri="{FF2B5EF4-FFF2-40B4-BE49-F238E27FC236}">
              <a16:creationId xmlns:a16="http://schemas.microsoft.com/office/drawing/2014/main" id="{00000000-0008-0000-2000-000001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0" name="272 CuadroTexto">
          <a:extLst>
            <a:ext uri="{FF2B5EF4-FFF2-40B4-BE49-F238E27FC236}">
              <a16:creationId xmlns:a16="http://schemas.microsoft.com/office/drawing/2014/main" id="{00000000-0008-0000-2000-000002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1" name="273 CuadroTexto">
          <a:extLst>
            <a:ext uri="{FF2B5EF4-FFF2-40B4-BE49-F238E27FC236}">
              <a16:creationId xmlns:a16="http://schemas.microsoft.com/office/drawing/2014/main" id="{00000000-0008-0000-2000-000003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2" name="274 CuadroTexto">
          <a:extLst>
            <a:ext uri="{FF2B5EF4-FFF2-40B4-BE49-F238E27FC236}">
              <a16:creationId xmlns:a16="http://schemas.microsoft.com/office/drawing/2014/main" id="{00000000-0008-0000-2000-000004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3" name="275 CuadroTexto">
          <a:extLst>
            <a:ext uri="{FF2B5EF4-FFF2-40B4-BE49-F238E27FC236}">
              <a16:creationId xmlns:a16="http://schemas.microsoft.com/office/drawing/2014/main" id="{00000000-0008-0000-2000-000005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4" name="276 CuadroTexto">
          <a:extLst>
            <a:ext uri="{FF2B5EF4-FFF2-40B4-BE49-F238E27FC236}">
              <a16:creationId xmlns:a16="http://schemas.microsoft.com/office/drawing/2014/main" id="{00000000-0008-0000-2000-000006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5" name="277 CuadroTexto">
          <a:extLst>
            <a:ext uri="{FF2B5EF4-FFF2-40B4-BE49-F238E27FC236}">
              <a16:creationId xmlns:a16="http://schemas.microsoft.com/office/drawing/2014/main" id="{00000000-0008-0000-2000-000007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6" name="278 CuadroTexto">
          <a:extLst>
            <a:ext uri="{FF2B5EF4-FFF2-40B4-BE49-F238E27FC236}">
              <a16:creationId xmlns:a16="http://schemas.microsoft.com/office/drawing/2014/main" id="{00000000-0008-0000-2000-000008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7" name="279 CuadroTexto">
          <a:extLst>
            <a:ext uri="{FF2B5EF4-FFF2-40B4-BE49-F238E27FC236}">
              <a16:creationId xmlns:a16="http://schemas.microsoft.com/office/drawing/2014/main" id="{00000000-0008-0000-2000-000009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8" name="280 CuadroTexto">
          <a:extLst>
            <a:ext uri="{FF2B5EF4-FFF2-40B4-BE49-F238E27FC236}">
              <a16:creationId xmlns:a16="http://schemas.microsoft.com/office/drawing/2014/main" id="{00000000-0008-0000-2000-00000A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79" name="281 CuadroTexto">
          <a:extLst>
            <a:ext uri="{FF2B5EF4-FFF2-40B4-BE49-F238E27FC236}">
              <a16:creationId xmlns:a16="http://schemas.microsoft.com/office/drawing/2014/main" id="{00000000-0008-0000-2000-00000B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0" name="282 CuadroTexto">
          <a:extLst>
            <a:ext uri="{FF2B5EF4-FFF2-40B4-BE49-F238E27FC236}">
              <a16:creationId xmlns:a16="http://schemas.microsoft.com/office/drawing/2014/main" id="{00000000-0008-0000-2000-00000C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1" name="283 CuadroTexto">
          <a:extLst>
            <a:ext uri="{FF2B5EF4-FFF2-40B4-BE49-F238E27FC236}">
              <a16:creationId xmlns:a16="http://schemas.microsoft.com/office/drawing/2014/main" id="{00000000-0008-0000-2000-00000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782" name="284 CuadroTexto">
          <a:extLst>
            <a:ext uri="{FF2B5EF4-FFF2-40B4-BE49-F238E27FC236}">
              <a16:creationId xmlns:a16="http://schemas.microsoft.com/office/drawing/2014/main" id="{00000000-0008-0000-2000-00000E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3" name="285 CuadroTexto">
          <a:extLst>
            <a:ext uri="{FF2B5EF4-FFF2-40B4-BE49-F238E27FC236}">
              <a16:creationId xmlns:a16="http://schemas.microsoft.com/office/drawing/2014/main" id="{00000000-0008-0000-2000-00000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4" name="286 CuadroTexto">
          <a:extLst>
            <a:ext uri="{FF2B5EF4-FFF2-40B4-BE49-F238E27FC236}">
              <a16:creationId xmlns:a16="http://schemas.microsoft.com/office/drawing/2014/main" id="{00000000-0008-0000-2000-00001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5" name="287 CuadroTexto">
          <a:extLst>
            <a:ext uri="{FF2B5EF4-FFF2-40B4-BE49-F238E27FC236}">
              <a16:creationId xmlns:a16="http://schemas.microsoft.com/office/drawing/2014/main" id="{00000000-0008-0000-2000-00001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6" name="288 CuadroTexto">
          <a:extLst>
            <a:ext uri="{FF2B5EF4-FFF2-40B4-BE49-F238E27FC236}">
              <a16:creationId xmlns:a16="http://schemas.microsoft.com/office/drawing/2014/main" id="{00000000-0008-0000-2000-00001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7" name="289 CuadroTexto">
          <a:extLst>
            <a:ext uri="{FF2B5EF4-FFF2-40B4-BE49-F238E27FC236}">
              <a16:creationId xmlns:a16="http://schemas.microsoft.com/office/drawing/2014/main" id="{00000000-0008-0000-2000-00001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8" name="290 CuadroTexto">
          <a:extLst>
            <a:ext uri="{FF2B5EF4-FFF2-40B4-BE49-F238E27FC236}">
              <a16:creationId xmlns:a16="http://schemas.microsoft.com/office/drawing/2014/main" id="{00000000-0008-0000-2000-00001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89" name="291 CuadroTexto">
          <a:extLst>
            <a:ext uri="{FF2B5EF4-FFF2-40B4-BE49-F238E27FC236}">
              <a16:creationId xmlns:a16="http://schemas.microsoft.com/office/drawing/2014/main" id="{00000000-0008-0000-2000-00001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0" name="292 CuadroTexto">
          <a:extLst>
            <a:ext uri="{FF2B5EF4-FFF2-40B4-BE49-F238E27FC236}">
              <a16:creationId xmlns:a16="http://schemas.microsoft.com/office/drawing/2014/main" id="{00000000-0008-0000-2000-00001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1" name="293 CuadroTexto">
          <a:extLst>
            <a:ext uri="{FF2B5EF4-FFF2-40B4-BE49-F238E27FC236}">
              <a16:creationId xmlns:a16="http://schemas.microsoft.com/office/drawing/2014/main" id="{00000000-0008-0000-2000-00001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2" name="294 CuadroTexto">
          <a:extLst>
            <a:ext uri="{FF2B5EF4-FFF2-40B4-BE49-F238E27FC236}">
              <a16:creationId xmlns:a16="http://schemas.microsoft.com/office/drawing/2014/main" id="{00000000-0008-0000-2000-00001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3" name="295 CuadroTexto">
          <a:extLst>
            <a:ext uri="{FF2B5EF4-FFF2-40B4-BE49-F238E27FC236}">
              <a16:creationId xmlns:a16="http://schemas.microsoft.com/office/drawing/2014/main" id="{00000000-0008-0000-2000-00001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4" name="296 CuadroTexto">
          <a:extLst>
            <a:ext uri="{FF2B5EF4-FFF2-40B4-BE49-F238E27FC236}">
              <a16:creationId xmlns:a16="http://schemas.microsoft.com/office/drawing/2014/main" id="{00000000-0008-0000-2000-00001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795" name="17 CuadroTexto">
          <a:extLst>
            <a:ext uri="{FF2B5EF4-FFF2-40B4-BE49-F238E27FC236}">
              <a16:creationId xmlns:a16="http://schemas.microsoft.com/office/drawing/2014/main" id="{00000000-0008-0000-2000-00001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6" name="90 CuadroTexto">
          <a:extLst>
            <a:ext uri="{FF2B5EF4-FFF2-40B4-BE49-F238E27FC236}">
              <a16:creationId xmlns:a16="http://schemas.microsoft.com/office/drawing/2014/main" id="{00000000-0008-0000-2000-00001C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7" name="91 CuadroTexto">
          <a:extLst>
            <a:ext uri="{FF2B5EF4-FFF2-40B4-BE49-F238E27FC236}">
              <a16:creationId xmlns:a16="http://schemas.microsoft.com/office/drawing/2014/main" id="{00000000-0008-0000-2000-00001D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8" name="92 CuadroTexto">
          <a:extLst>
            <a:ext uri="{FF2B5EF4-FFF2-40B4-BE49-F238E27FC236}">
              <a16:creationId xmlns:a16="http://schemas.microsoft.com/office/drawing/2014/main" id="{00000000-0008-0000-2000-00001E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799" name="93 CuadroTexto">
          <a:extLst>
            <a:ext uri="{FF2B5EF4-FFF2-40B4-BE49-F238E27FC236}">
              <a16:creationId xmlns:a16="http://schemas.microsoft.com/office/drawing/2014/main" id="{00000000-0008-0000-2000-00001F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0" name="94 CuadroTexto">
          <a:extLst>
            <a:ext uri="{FF2B5EF4-FFF2-40B4-BE49-F238E27FC236}">
              <a16:creationId xmlns:a16="http://schemas.microsoft.com/office/drawing/2014/main" id="{00000000-0008-0000-2000-000020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1" name="95 CuadroTexto">
          <a:extLst>
            <a:ext uri="{FF2B5EF4-FFF2-40B4-BE49-F238E27FC236}">
              <a16:creationId xmlns:a16="http://schemas.microsoft.com/office/drawing/2014/main" id="{00000000-0008-0000-2000-000021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2" name="96 CuadroTexto">
          <a:extLst>
            <a:ext uri="{FF2B5EF4-FFF2-40B4-BE49-F238E27FC236}">
              <a16:creationId xmlns:a16="http://schemas.microsoft.com/office/drawing/2014/main" id="{00000000-0008-0000-2000-000022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3" name="97 CuadroTexto">
          <a:extLst>
            <a:ext uri="{FF2B5EF4-FFF2-40B4-BE49-F238E27FC236}">
              <a16:creationId xmlns:a16="http://schemas.microsoft.com/office/drawing/2014/main" id="{00000000-0008-0000-2000-000023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4" name="98 CuadroTexto">
          <a:extLst>
            <a:ext uri="{FF2B5EF4-FFF2-40B4-BE49-F238E27FC236}">
              <a16:creationId xmlns:a16="http://schemas.microsoft.com/office/drawing/2014/main" id="{00000000-0008-0000-2000-000024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5" name="99 CuadroTexto">
          <a:extLst>
            <a:ext uri="{FF2B5EF4-FFF2-40B4-BE49-F238E27FC236}">
              <a16:creationId xmlns:a16="http://schemas.microsoft.com/office/drawing/2014/main" id="{00000000-0008-0000-2000-000025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6" name="100 CuadroTexto">
          <a:extLst>
            <a:ext uri="{FF2B5EF4-FFF2-40B4-BE49-F238E27FC236}">
              <a16:creationId xmlns:a16="http://schemas.microsoft.com/office/drawing/2014/main" id="{00000000-0008-0000-2000-000026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807" name="101 CuadroTexto">
          <a:extLst>
            <a:ext uri="{FF2B5EF4-FFF2-40B4-BE49-F238E27FC236}">
              <a16:creationId xmlns:a16="http://schemas.microsoft.com/office/drawing/2014/main" id="{00000000-0008-0000-2000-000027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8" name="118 CuadroTexto">
          <a:extLst>
            <a:ext uri="{FF2B5EF4-FFF2-40B4-BE49-F238E27FC236}">
              <a16:creationId xmlns:a16="http://schemas.microsoft.com/office/drawing/2014/main" id="{00000000-0008-0000-2000-00002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09" name="119 CuadroTexto">
          <a:extLst>
            <a:ext uri="{FF2B5EF4-FFF2-40B4-BE49-F238E27FC236}">
              <a16:creationId xmlns:a16="http://schemas.microsoft.com/office/drawing/2014/main" id="{00000000-0008-0000-2000-00002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0" name="120 CuadroTexto">
          <a:extLst>
            <a:ext uri="{FF2B5EF4-FFF2-40B4-BE49-F238E27FC236}">
              <a16:creationId xmlns:a16="http://schemas.microsoft.com/office/drawing/2014/main" id="{00000000-0008-0000-2000-00002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1" name="121 CuadroTexto">
          <a:extLst>
            <a:ext uri="{FF2B5EF4-FFF2-40B4-BE49-F238E27FC236}">
              <a16:creationId xmlns:a16="http://schemas.microsoft.com/office/drawing/2014/main" id="{00000000-0008-0000-2000-00002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2" name="122 CuadroTexto">
          <a:extLst>
            <a:ext uri="{FF2B5EF4-FFF2-40B4-BE49-F238E27FC236}">
              <a16:creationId xmlns:a16="http://schemas.microsoft.com/office/drawing/2014/main" id="{00000000-0008-0000-2000-00002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3" name="123 CuadroTexto">
          <a:extLst>
            <a:ext uri="{FF2B5EF4-FFF2-40B4-BE49-F238E27FC236}">
              <a16:creationId xmlns:a16="http://schemas.microsoft.com/office/drawing/2014/main" id="{00000000-0008-0000-2000-00002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4" name="124 CuadroTexto">
          <a:extLst>
            <a:ext uri="{FF2B5EF4-FFF2-40B4-BE49-F238E27FC236}">
              <a16:creationId xmlns:a16="http://schemas.microsoft.com/office/drawing/2014/main" id="{00000000-0008-0000-2000-00002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5" name="125 CuadroTexto">
          <a:extLst>
            <a:ext uri="{FF2B5EF4-FFF2-40B4-BE49-F238E27FC236}">
              <a16:creationId xmlns:a16="http://schemas.microsoft.com/office/drawing/2014/main" id="{00000000-0008-0000-2000-00002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6" name="143 CuadroTexto">
          <a:extLst>
            <a:ext uri="{FF2B5EF4-FFF2-40B4-BE49-F238E27FC236}">
              <a16:creationId xmlns:a16="http://schemas.microsoft.com/office/drawing/2014/main" id="{00000000-0008-0000-2000-00003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7" name="144 CuadroTexto">
          <a:extLst>
            <a:ext uri="{FF2B5EF4-FFF2-40B4-BE49-F238E27FC236}">
              <a16:creationId xmlns:a16="http://schemas.microsoft.com/office/drawing/2014/main" id="{00000000-0008-0000-2000-00003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8" name="145 CuadroTexto">
          <a:extLst>
            <a:ext uri="{FF2B5EF4-FFF2-40B4-BE49-F238E27FC236}">
              <a16:creationId xmlns:a16="http://schemas.microsoft.com/office/drawing/2014/main" id="{00000000-0008-0000-2000-00003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19" name="146 CuadroTexto">
          <a:extLst>
            <a:ext uri="{FF2B5EF4-FFF2-40B4-BE49-F238E27FC236}">
              <a16:creationId xmlns:a16="http://schemas.microsoft.com/office/drawing/2014/main" id="{00000000-0008-0000-2000-00003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0" name="147 CuadroTexto">
          <a:extLst>
            <a:ext uri="{FF2B5EF4-FFF2-40B4-BE49-F238E27FC236}">
              <a16:creationId xmlns:a16="http://schemas.microsoft.com/office/drawing/2014/main" id="{00000000-0008-0000-2000-00003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1" name="148 CuadroTexto">
          <a:extLst>
            <a:ext uri="{FF2B5EF4-FFF2-40B4-BE49-F238E27FC236}">
              <a16:creationId xmlns:a16="http://schemas.microsoft.com/office/drawing/2014/main" id="{00000000-0008-0000-2000-00003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2" name="149 CuadroTexto">
          <a:extLst>
            <a:ext uri="{FF2B5EF4-FFF2-40B4-BE49-F238E27FC236}">
              <a16:creationId xmlns:a16="http://schemas.microsoft.com/office/drawing/2014/main" id="{00000000-0008-0000-2000-00003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3" name="150 CuadroTexto">
          <a:extLst>
            <a:ext uri="{FF2B5EF4-FFF2-40B4-BE49-F238E27FC236}">
              <a16:creationId xmlns:a16="http://schemas.microsoft.com/office/drawing/2014/main" id="{00000000-0008-0000-2000-00003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4" name="151 CuadroTexto">
          <a:extLst>
            <a:ext uri="{FF2B5EF4-FFF2-40B4-BE49-F238E27FC236}">
              <a16:creationId xmlns:a16="http://schemas.microsoft.com/office/drawing/2014/main" id="{00000000-0008-0000-2000-00003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5" name="152 CuadroTexto">
          <a:extLst>
            <a:ext uri="{FF2B5EF4-FFF2-40B4-BE49-F238E27FC236}">
              <a16:creationId xmlns:a16="http://schemas.microsoft.com/office/drawing/2014/main" id="{00000000-0008-0000-2000-00003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6" name="153 CuadroTexto">
          <a:extLst>
            <a:ext uri="{FF2B5EF4-FFF2-40B4-BE49-F238E27FC236}">
              <a16:creationId xmlns:a16="http://schemas.microsoft.com/office/drawing/2014/main" id="{00000000-0008-0000-2000-00003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7" name="154 CuadroTexto">
          <a:extLst>
            <a:ext uri="{FF2B5EF4-FFF2-40B4-BE49-F238E27FC236}">
              <a16:creationId xmlns:a16="http://schemas.microsoft.com/office/drawing/2014/main" id="{00000000-0008-0000-2000-00003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8" name="155 CuadroTexto">
          <a:extLst>
            <a:ext uri="{FF2B5EF4-FFF2-40B4-BE49-F238E27FC236}">
              <a16:creationId xmlns:a16="http://schemas.microsoft.com/office/drawing/2014/main" id="{00000000-0008-0000-2000-00003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29" name="156 CuadroTexto">
          <a:extLst>
            <a:ext uri="{FF2B5EF4-FFF2-40B4-BE49-F238E27FC236}">
              <a16:creationId xmlns:a16="http://schemas.microsoft.com/office/drawing/2014/main" id="{00000000-0008-0000-2000-00003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0" name="157 CuadroTexto">
          <a:extLst>
            <a:ext uri="{FF2B5EF4-FFF2-40B4-BE49-F238E27FC236}">
              <a16:creationId xmlns:a16="http://schemas.microsoft.com/office/drawing/2014/main" id="{00000000-0008-0000-2000-00003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1" name="158 CuadroTexto">
          <a:extLst>
            <a:ext uri="{FF2B5EF4-FFF2-40B4-BE49-F238E27FC236}">
              <a16:creationId xmlns:a16="http://schemas.microsoft.com/office/drawing/2014/main" id="{00000000-0008-0000-2000-00003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2" name="159 CuadroTexto">
          <a:extLst>
            <a:ext uri="{FF2B5EF4-FFF2-40B4-BE49-F238E27FC236}">
              <a16:creationId xmlns:a16="http://schemas.microsoft.com/office/drawing/2014/main" id="{00000000-0008-0000-2000-00004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3" name="160 CuadroTexto">
          <a:extLst>
            <a:ext uri="{FF2B5EF4-FFF2-40B4-BE49-F238E27FC236}">
              <a16:creationId xmlns:a16="http://schemas.microsoft.com/office/drawing/2014/main" id="{00000000-0008-0000-2000-00004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4" name="161 CuadroTexto">
          <a:extLst>
            <a:ext uri="{FF2B5EF4-FFF2-40B4-BE49-F238E27FC236}">
              <a16:creationId xmlns:a16="http://schemas.microsoft.com/office/drawing/2014/main" id="{00000000-0008-0000-2000-00004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5" name="162 CuadroTexto">
          <a:extLst>
            <a:ext uri="{FF2B5EF4-FFF2-40B4-BE49-F238E27FC236}">
              <a16:creationId xmlns:a16="http://schemas.microsoft.com/office/drawing/2014/main" id="{00000000-0008-0000-2000-00004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6" name="163 CuadroTexto">
          <a:extLst>
            <a:ext uri="{FF2B5EF4-FFF2-40B4-BE49-F238E27FC236}">
              <a16:creationId xmlns:a16="http://schemas.microsoft.com/office/drawing/2014/main" id="{00000000-0008-0000-2000-00004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7" name="164 CuadroTexto">
          <a:extLst>
            <a:ext uri="{FF2B5EF4-FFF2-40B4-BE49-F238E27FC236}">
              <a16:creationId xmlns:a16="http://schemas.microsoft.com/office/drawing/2014/main" id="{00000000-0008-0000-2000-00004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8" name="165 CuadroTexto">
          <a:extLst>
            <a:ext uri="{FF2B5EF4-FFF2-40B4-BE49-F238E27FC236}">
              <a16:creationId xmlns:a16="http://schemas.microsoft.com/office/drawing/2014/main" id="{00000000-0008-0000-2000-00004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39" name="166 CuadroTexto">
          <a:extLst>
            <a:ext uri="{FF2B5EF4-FFF2-40B4-BE49-F238E27FC236}">
              <a16:creationId xmlns:a16="http://schemas.microsoft.com/office/drawing/2014/main" id="{00000000-0008-0000-2000-00004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0" name="167 CuadroTexto">
          <a:extLst>
            <a:ext uri="{FF2B5EF4-FFF2-40B4-BE49-F238E27FC236}">
              <a16:creationId xmlns:a16="http://schemas.microsoft.com/office/drawing/2014/main" id="{00000000-0008-0000-2000-00004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1" name="168 CuadroTexto">
          <a:extLst>
            <a:ext uri="{FF2B5EF4-FFF2-40B4-BE49-F238E27FC236}">
              <a16:creationId xmlns:a16="http://schemas.microsoft.com/office/drawing/2014/main" id="{00000000-0008-0000-2000-00004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2" name="169 CuadroTexto">
          <a:extLst>
            <a:ext uri="{FF2B5EF4-FFF2-40B4-BE49-F238E27FC236}">
              <a16:creationId xmlns:a16="http://schemas.microsoft.com/office/drawing/2014/main" id="{00000000-0008-0000-2000-00004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3" name="170 CuadroTexto">
          <a:extLst>
            <a:ext uri="{FF2B5EF4-FFF2-40B4-BE49-F238E27FC236}">
              <a16:creationId xmlns:a16="http://schemas.microsoft.com/office/drawing/2014/main" id="{00000000-0008-0000-2000-00004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4" name="171 CuadroTexto">
          <a:extLst>
            <a:ext uri="{FF2B5EF4-FFF2-40B4-BE49-F238E27FC236}">
              <a16:creationId xmlns:a16="http://schemas.microsoft.com/office/drawing/2014/main" id="{00000000-0008-0000-2000-00004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5" name="172 CuadroTexto">
          <a:extLst>
            <a:ext uri="{FF2B5EF4-FFF2-40B4-BE49-F238E27FC236}">
              <a16:creationId xmlns:a16="http://schemas.microsoft.com/office/drawing/2014/main" id="{00000000-0008-0000-2000-00004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6" name="173 CuadroTexto">
          <a:extLst>
            <a:ext uri="{FF2B5EF4-FFF2-40B4-BE49-F238E27FC236}">
              <a16:creationId xmlns:a16="http://schemas.microsoft.com/office/drawing/2014/main" id="{00000000-0008-0000-2000-00004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7" name="174 CuadroTexto">
          <a:extLst>
            <a:ext uri="{FF2B5EF4-FFF2-40B4-BE49-F238E27FC236}">
              <a16:creationId xmlns:a16="http://schemas.microsoft.com/office/drawing/2014/main" id="{00000000-0008-0000-2000-00004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8" name="175 CuadroTexto">
          <a:extLst>
            <a:ext uri="{FF2B5EF4-FFF2-40B4-BE49-F238E27FC236}">
              <a16:creationId xmlns:a16="http://schemas.microsoft.com/office/drawing/2014/main" id="{00000000-0008-0000-2000-00005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49" name="176 CuadroTexto">
          <a:extLst>
            <a:ext uri="{FF2B5EF4-FFF2-40B4-BE49-F238E27FC236}">
              <a16:creationId xmlns:a16="http://schemas.microsoft.com/office/drawing/2014/main" id="{00000000-0008-0000-2000-00005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0" name="177 CuadroTexto">
          <a:extLst>
            <a:ext uri="{FF2B5EF4-FFF2-40B4-BE49-F238E27FC236}">
              <a16:creationId xmlns:a16="http://schemas.microsoft.com/office/drawing/2014/main" id="{00000000-0008-0000-2000-00005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1" name="178 CuadroTexto">
          <a:extLst>
            <a:ext uri="{FF2B5EF4-FFF2-40B4-BE49-F238E27FC236}">
              <a16:creationId xmlns:a16="http://schemas.microsoft.com/office/drawing/2014/main" id="{00000000-0008-0000-2000-00005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2" name="179 CuadroTexto">
          <a:extLst>
            <a:ext uri="{FF2B5EF4-FFF2-40B4-BE49-F238E27FC236}">
              <a16:creationId xmlns:a16="http://schemas.microsoft.com/office/drawing/2014/main" id="{00000000-0008-0000-2000-00005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3" name="180 CuadroTexto">
          <a:extLst>
            <a:ext uri="{FF2B5EF4-FFF2-40B4-BE49-F238E27FC236}">
              <a16:creationId xmlns:a16="http://schemas.microsoft.com/office/drawing/2014/main" id="{00000000-0008-0000-2000-00005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4" name="181 CuadroTexto">
          <a:extLst>
            <a:ext uri="{FF2B5EF4-FFF2-40B4-BE49-F238E27FC236}">
              <a16:creationId xmlns:a16="http://schemas.microsoft.com/office/drawing/2014/main" id="{00000000-0008-0000-2000-00005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5" name="182 CuadroTexto">
          <a:extLst>
            <a:ext uri="{FF2B5EF4-FFF2-40B4-BE49-F238E27FC236}">
              <a16:creationId xmlns:a16="http://schemas.microsoft.com/office/drawing/2014/main" id="{00000000-0008-0000-2000-00005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6" name="183 CuadroTexto">
          <a:extLst>
            <a:ext uri="{FF2B5EF4-FFF2-40B4-BE49-F238E27FC236}">
              <a16:creationId xmlns:a16="http://schemas.microsoft.com/office/drawing/2014/main" id="{00000000-0008-0000-2000-00005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7" name="184 CuadroTexto">
          <a:extLst>
            <a:ext uri="{FF2B5EF4-FFF2-40B4-BE49-F238E27FC236}">
              <a16:creationId xmlns:a16="http://schemas.microsoft.com/office/drawing/2014/main" id="{00000000-0008-0000-2000-00005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8" name="185 CuadroTexto">
          <a:extLst>
            <a:ext uri="{FF2B5EF4-FFF2-40B4-BE49-F238E27FC236}">
              <a16:creationId xmlns:a16="http://schemas.microsoft.com/office/drawing/2014/main" id="{00000000-0008-0000-2000-00005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59" name="186 CuadroTexto">
          <a:extLst>
            <a:ext uri="{FF2B5EF4-FFF2-40B4-BE49-F238E27FC236}">
              <a16:creationId xmlns:a16="http://schemas.microsoft.com/office/drawing/2014/main" id="{00000000-0008-0000-2000-00005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0" name="187 CuadroTexto">
          <a:extLst>
            <a:ext uri="{FF2B5EF4-FFF2-40B4-BE49-F238E27FC236}">
              <a16:creationId xmlns:a16="http://schemas.microsoft.com/office/drawing/2014/main" id="{00000000-0008-0000-2000-00005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1" name="188 CuadroTexto">
          <a:extLst>
            <a:ext uri="{FF2B5EF4-FFF2-40B4-BE49-F238E27FC236}">
              <a16:creationId xmlns:a16="http://schemas.microsoft.com/office/drawing/2014/main" id="{00000000-0008-0000-2000-00005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2" name="189 CuadroTexto">
          <a:extLst>
            <a:ext uri="{FF2B5EF4-FFF2-40B4-BE49-F238E27FC236}">
              <a16:creationId xmlns:a16="http://schemas.microsoft.com/office/drawing/2014/main" id="{00000000-0008-0000-2000-00005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3" name="190 CuadroTexto">
          <a:extLst>
            <a:ext uri="{FF2B5EF4-FFF2-40B4-BE49-F238E27FC236}">
              <a16:creationId xmlns:a16="http://schemas.microsoft.com/office/drawing/2014/main" id="{00000000-0008-0000-2000-00005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4" name="191 CuadroTexto">
          <a:extLst>
            <a:ext uri="{FF2B5EF4-FFF2-40B4-BE49-F238E27FC236}">
              <a16:creationId xmlns:a16="http://schemas.microsoft.com/office/drawing/2014/main" id="{00000000-0008-0000-2000-00006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5" name="192 CuadroTexto">
          <a:extLst>
            <a:ext uri="{FF2B5EF4-FFF2-40B4-BE49-F238E27FC236}">
              <a16:creationId xmlns:a16="http://schemas.microsoft.com/office/drawing/2014/main" id="{00000000-0008-0000-2000-00006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6" name="193 CuadroTexto">
          <a:extLst>
            <a:ext uri="{FF2B5EF4-FFF2-40B4-BE49-F238E27FC236}">
              <a16:creationId xmlns:a16="http://schemas.microsoft.com/office/drawing/2014/main" id="{00000000-0008-0000-2000-00006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7" name="194 CuadroTexto">
          <a:extLst>
            <a:ext uri="{FF2B5EF4-FFF2-40B4-BE49-F238E27FC236}">
              <a16:creationId xmlns:a16="http://schemas.microsoft.com/office/drawing/2014/main" id="{00000000-0008-0000-2000-00006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8" name="195 CuadroTexto">
          <a:extLst>
            <a:ext uri="{FF2B5EF4-FFF2-40B4-BE49-F238E27FC236}">
              <a16:creationId xmlns:a16="http://schemas.microsoft.com/office/drawing/2014/main" id="{00000000-0008-0000-2000-00006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69" name="196 CuadroTexto">
          <a:extLst>
            <a:ext uri="{FF2B5EF4-FFF2-40B4-BE49-F238E27FC236}">
              <a16:creationId xmlns:a16="http://schemas.microsoft.com/office/drawing/2014/main" id="{00000000-0008-0000-2000-00006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0" name="197 CuadroTexto">
          <a:extLst>
            <a:ext uri="{FF2B5EF4-FFF2-40B4-BE49-F238E27FC236}">
              <a16:creationId xmlns:a16="http://schemas.microsoft.com/office/drawing/2014/main" id="{00000000-0008-0000-2000-00006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1" name="198 CuadroTexto">
          <a:extLst>
            <a:ext uri="{FF2B5EF4-FFF2-40B4-BE49-F238E27FC236}">
              <a16:creationId xmlns:a16="http://schemas.microsoft.com/office/drawing/2014/main" id="{00000000-0008-0000-2000-00006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2" name="199 CuadroTexto">
          <a:extLst>
            <a:ext uri="{FF2B5EF4-FFF2-40B4-BE49-F238E27FC236}">
              <a16:creationId xmlns:a16="http://schemas.microsoft.com/office/drawing/2014/main" id="{00000000-0008-0000-2000-00006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3" name="200 CuadroTexto">
          <a:extLst>
            <a:ext uri="{FF2B5EF4-FFF2-40B4-BE49-F238E27FC236}">
              <a16:creationId xmlns:a16="http://schemas.microsoft.com/office/drawing/2014/main" id="{00000000-0008-0000-2000-00006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4" name="201 CuadroTexto">
          <a:extLst>
            <a:ext uri="{FF2B5EF4-FFF2-40B4-BE49-F238E27FC236}">
              <a16:creationId xmlns:a16="http://schemas.microsoft.com/office/drawing/2014/main" id="{00000000-0008-0000-2000-00006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5" name="202 CuadroTexto">
          <a:extLst>
            <a:ext uri="{FF2B5EF4-FFF2-40B4-BE49-F238E27FC236}">
              <a16:creationId xmlns:a16="http://schemas.microsoft.com/office/drawing/2014/main" id="{00000000-0008-0000-2000-00006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6" name="203 CuadroTexto">
          <a:extLst>
            <a:ext uri="{FF2B5EF4-FFF2-40B4-BE49-F238E27FC236}">
              <a16:creationId xmlns:a16="http://schemas.microsoft.com/office/drawing/2014/main" id="{00000000-0008-0000-2000-00006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7" name="204 CuadroTexto">
          <a:extLst>
            <a:ext uri="{FF2B5EF4-FFF2-40B4-BE49-F238E27FC236}">
              <a16:creationId xmlns:a16="http://schemas.microsoft.com/office/drawing/2014/main" id="{00000000-0008-0000-2000-00006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8" name="205 CuadroTexto">
          <a:extLst>
            <a:ext uri="{FF2B5EF4-FFF2-40B4-BE49-F238E27FC236}">
              <a16:creationId xmlns:a16="http://schemas.microsoft.com/office/drawing/2014/main" id="{00000000-0008-0000-2000-00006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79" name="206 CuadroTexto">
          <a:extLst>
            <a:ext uri="{FF2B5EF4-FFF2-40B4-BE49-F238E27FC236}">
              <a16:creationId xmlns:a16="http://schemas.microsoft.com/office/drawing/2014/main" id="{00000000-0008-0000-2000-00006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0" name="207 CuadroTexto">
          <a:extLst>
            <a:ext uri="{FF2B5EF4-FFF2-40B4-BE49-F238E27FC236}">
              <a16:creationId xmlns:a16="http://schemas.microsoft.com/office/drawing/2014/main" id="{00000000-0008-0000-2000-00007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1" name="208 CuadroTexto">
          <a:extLst>
            <a:ext uri="{FF2B5EF4-FFF2-40B4-BE49-F238E27FC236}">
              <a16:creationId xmlns:a16="http://schemas.microsoft.com/office/drawing/2014/main" id="{00000000-0008-0000-2000-00007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2" name="209 CuadroTexto">
          <a:extLst>
            <a:ext uri="{FF2B5EF4-FFF2-40B4-BE49-F238E27FC236}">
              <a16:creationId xmlns:a16="http://schemas.microsoft.com/office/drawing/2014/main" id="{00000000-0008-0000-2000-00007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3" name="210 CuadroTexto">
          <a:extLst>
            <a:ext uri="{FF2B5EF4-FFF2-40B4-BE49-F238E27FC236}">
              <a16:creationId xmlns:a16="http://schemas.microsoft.com/office/drawing/2014/main" id="{00000000-0008-0000-2000-00007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4" name="211 CuadroTexto">
          <a:extLst>
            <a:ext uri="{FF2B5EF4-FFF2-40B4-BE49-F238E27FC236}">
              <a16:creationId xmlns:a16="http://schemas.microsoft.com/office/drawing/2014/main" id="{00000000-0008-0000-2000-00007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5" name="212 CuadroTexto">
          <a:extLst>
            <a:ext uri="{FF2B5EF4-FFF2-40B4-BE49-F238E27FC236}">
              <a16:creationId xmlns:a16="http://schemas.microsoft.com/office/drawing/2014/main" id="{00000000-0008-0000-2000-00007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6" name="213 CuadroTexto">
          <a:extLst>
            <a:ext uri="{FF2B5EF4-FFF2-40B4-BE49-F238E27FC236}">
              <a16:creationId xmlns:a16="http://schemas.microsoft.com/office/drawing/2014/main" id="{00000000-0008-0000-2000-00007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7" name="214 CuadroTexto">
          <a:extLst>
            <a:ext uri="{FF2B5EF4-FFF2-40B4-BE49-F238E27FC236}">
              <a16:creationId xmlns:a16="http://schemas.microsoft.com/office/drawing/2014/main" id="{00000000-0008-0000-2000-00007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8" name="215 CuadroTexto">
          <a:extLst>
            <a:ext uri="{FF2B5EF4-FFF2-40B4-BE49-F238E27FC236}">
              <a16:creationId xmlns:a16="http://schemas.microsoft.com/office/drawing/2014/main" id="{00000000-0008-0000-2000-00007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89" name="216 CuadroTexto">
          <a:extLst>
            <a:ext uri="{FF2B5EF4-FFF2-40B4-BE49-F238E27FC236}">
              <a16:creationId xmlns:a16="http://schemas.microsoft.com/office/drawing/2014/main" id="{00000000-0008-0000-2000-00007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0" name="217 CuadroTexto">
          <a:extLst>
            <a:ext uri="{FF2B5EF4-FFF2-40B4-BE49-F238E27FC236}">
              <a16:creationId xmlns:a16="http://schemas.microsoft.com/office/drawing/2014/main" id="{00000000-0008-0000-2000-00007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1" name="218 CuadroTexto">
          <a:extLst>
            <a:ext uri="{FF2B5EF4-FFF2-40B4-BE49-F238E27FC236}">
              <a16:creationId xmlns:a16="http://schemas.microsoft.com/office/drawing/2014/main" id="{00000000-0008-0000-2000-00007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2" name="219 CuadroTexto">
          <a:extLst>
            <a:ext uri="{FF2B5EF4-FFF2-40B4-BE49-F238E27FC236}">
              <a16:creationId xmlns:a16="http://schemas.microsoft.com/office/drawing/2014/main" id="{00000000-0008-0000-2000-00007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3" name="220 CuadroTexto">
          <a:extLst>
            <a:ext uri="{FF2B5EF4-FFF2-40B4-BE49-F238E27FC236}">
              <a16:creationId xmlns:a16="http://schemas.microsoft.com/office/drawing/2014/main" id="{00000000-0008-0000-2000-00007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4" name="221 CuadroTexto">
          <a:extLst>
            <a:ext uri="{FF2B5EF4-FFF2-40B4-BE49-F238E27FC236}">
              <a16:creationId xmlns:a16="http://schemas.microsoft.com/office/drawing/2014/main" id="{00000000-0008-0000-2000-00007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5" name="222 CuadroTexto">
          <a:extLst>
            <a:ext uri="{FF2B5EF4-FFF2-40B4-BE49-F238E27FC236}">
              <a16:creationId xmlns:a16="http://schemas.microsoft.com/office/drawing/2014/main" id="{00000000-0008-0000-2000-00007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6" name="223 CuadroTexto">
          <a:extLst>
            <a:ext uri="{FF2B5EF4-FFF2-40B4-BE49-F238E27FC236}">
              <a16:creationId xmlns:a16="http://schemas.microsoft.com/office/drawing/2014/main" id="{00000000-0008-0000-2000-00008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7" name="224 CuadroTexto">
          <a:extLst>
            <a:ext uri="{FF2B5EF4-FFF2-40B4-BE49-F238E27FC236}">
              <a16:creationId xmlns:a16="http://schemas.microsoft.com/office/drawing/2014/main" id="{00000000-0008-0000-2000-00008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8" name="225 CuadroTexto">
          <a:extLst>
            <a:ext uri="{FF2B5EF4-FFF2-40B4-BE49-F238E27FC236}">
              <a16:creationId xmlns:a16="http://schemas.microsoft.com/office/drawing/2014/main" id="{00000000-0008-0000-2000-00008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899" name="226 CuadroTexto">
          <a:extLst>
            <a:ext uri="{FF2B5EF4-FFF2-40B4-BE49-F238E27FC236}">
              <a16:creationId xmlns:a16="http://schemas.microsoft.com/office/drawing/2014/main" id="{00000000-0008-0000-2000-00008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0" name="227 CuadroTexto">
          <a:extLst>
            <a:ext uri="{FF2B5EF4-FFF2-40B4-BE49-F238E27FC236}">
              <a16:creationId xmlns:a16="http://schemas.microsoft.com/office/drawing/2014/main" id="{00000000-0008-0000-2000-00008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1" name="228 CuadroTexto">
          <a:extLst>
            <a:ext uri="{FF2B5EF4-FFF2-40B4-BE49-F238E27FC236}">
              <a16:creationId xmlns:a16="http://schemas.microsoft.com/office/drawing/2014/main" id="{00000000-0008-0000-2000-00008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2" name="229 CuadroTexto">
          <a:extLst>
            <a:ext uri="{FF2B5EF4-FFF2-40B4-BE49-F238E27FC236}">
              <a16:creationId xmlns:a16="http://schemas.microsoft.com/office/drawing/2014/main" id="{00000000-0008-0000-2000-00008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3" name="230 CuadroTexto">
          <a:extLst>
            <a:ext uri="{FF2B5EF4-FFF2-40B4-BE49-F238E27FC236}">
              <a16:creationId xmlns:a16="http://schemas.microsoft.com/office/drawing/2014/main" id="{00000000-0008-0000-2000-00008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4" name="231 CuadroTexto">
          <a:extLst>
            <a:ext uri="{FF2B5EF4-FFF2-40B4-BE49-F238E27FC236}">
              <a16:creationId xmlns:a16="http://schemas.microsoft.com/office/drawing/2014/main" id="{00000000-0008-0000-2000-00008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5" name="232 CuadroTexto">
          <a:extLst>
            <a:ext uri="{FF2B5EF4-FFF2-40B4-BE49-F238E27FC236}">
              <a16:creationId xmlns:a16="http://schemas.microsoft.com/office/drawing/2014/main" id="{00000000-0008-0000-2000-00008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6" name="233 CuadroTexto">
          <a:extLst>
            <a:ext uri="{FF2B5EF4-FFF2-40B4-BE49-F238E27FC236}">
              <a16:creationId xmlns:a16="http://schemas.microsoft.com/office/drawing/2014/main" id="{00000000-0008-0000-2000-00008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7" name="234 CuadroTexto">
          <a:extLst>
            <a:ext uri="{FF2B5EF4-FFF2-40B4-BE49-F238E27FC236}">
              <a16:creationId xmlns:a16="http://schemas.microsoft.com/office/drawing/2014/main" id="{00000000-0008-0000-2000-00008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8" name="235 CuadroTexto">
          <a:extLst>
            <a:ext uri="{FF2B5EF4-FFF2-40B4-BE49-F238E27FC236}">
              <a16:creationId xmlns:a16="http://schemas.microsoft.com/office/drawing/2014/main" id="{00000000-0008-0000-2000-00008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09" name="236 CuadroTexto">
          <a:extLst>
            <a:ext uri="{FF2B5EF4-FFF2-40B4-BE49-F238E27FC236}">
              <a16:creationId xmlns:a16="http://schemas.microsoft.com/office/drawing/2014/main" id="{00000000-0008-0000-2000-00008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0" name="237 CuadroTexto">
          <a:extLst>
            <a:ext uri="{FF2B5EF4-FFF2-40B4-BE49-F238E27FC236}">
              <a16:creationId xmlns:a16="http://schemas.microsoft.com/office/drawing/2014/main" id="{00000000-0008-0000-2000-00008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1" name="238 CuadroTexto">
          <a:extLst>
            <a:ext uri="{FF2B5EF4-FFF2-40B4-BE49-F238E27FC236}">
              <a16:creationId xmlns:a16="http://schemas.microsoft.com/office/drawing/2014/main" id="{00000000-0008-0000-2000-00008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2" name="239 CuadroTexto">
          <a:extLst>
            <a:ext uri="{FF2B5EF4-FFF2-40B4-BE49-F238E27FC236}">
              <a16:creationId xmlns:a16="http://schemas.microsoft.com/office/drawing/2014/main" id="{00000000-0008-0000-2000-00009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3" name="240 CuadroTexto">
          <a:extLst>
            <a:ext uri="{FF2B5EF4-FFF2-40B4-BE49-F238E27FC236}">
              <a16:creationId xmlns:a16="http://schemas.microsoft.com/office/drawing/2014/main" id="{00000000-0008-0000-2000-00009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4" name="241 CuadroTexto">
          <a:extLst>
            <a:ext uri="{FF2B5EF4-FFF2-40B4-BE49-F238E27FC236}">
              <a16:creationId xmlns:a16="http://schemas.microsoft.com/office/drawing/2014/main" id="{00000000-0008-0000-2000-00009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5" name="242 CuadroTexto">
          <a:extLst>
            <a:ext uri="{FF2B5EF4-FFF2-40B4-BE49-F238E27FC236}">
              <a16:creationId xmlns:a16="http://schemas.microsoft.com/office/drawing/2014/main" id="{00000000-0008-0000-2000-00009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6" name="243 CuadroTexto">
          <a:extLst>
            <a:ext uri="{FF2B5EF4-FFF2-40B4-BE49-F238E27FC236}">
              <a16:creationId xmlns:a16="http://schemas.microsoft.com/office/drawing/2014/main" id="{00000000-0008-0000-2000-00009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7" name="244 CuadroTexto">
          <a:extLst>
            <a:ext uri="{FF2B5EF4-FFF2-40B4-BE49-F238E27FC236}">
              <a16:creationId xmlns:a16="http://schemas.microsoft.com/office/drawing/2014/main" id="{00000000-0008-0000-2000-00009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8" name="245 CuadroTexto">
          <a:extLst>
            <a:ext uri="{FF2B5EF4-FFF2-40B4-BE49-F238E27FC236}">
              <a16:creationId xmlns:a16="http://schemas.microsoft.com/office/drawing/2014/main" id="{00000000-0008-0000-2000-00009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19" name="246 CuadroTexto">
          <a:extLst>
            <a:ext uri="{FF2B5EF4-FFF2-40B4-BE49-F238E27FC236}">
              <a16:creationId xmlns:a16="http://schemas.microsoft.com/office/drawing/2014/main" id="{00000000-0008-0000-2000-00009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0" name="247 CuadroTexto">
          <a:extLst>
            <a:ext uri="{FF2B5EF4-FFF2-40B4-BE49-F238E27FC236}">
              <a16:creationId xmlns:a16="http://schemas.microsoft.com/office/drawing/2014/main" id="{00000000-0008-0000-2000-00009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1" name="248 CuadroTexto">
          <a:extLst>
            <a:ext uri="{FF2B5EF4-FFF2-40B4-BE49-F238E27FC236}">
              <a16:creationId xmlns:a16="http://schemas.microsoft.com/office/drawing/2014/main" id="{00000000-0008-0000-2000-00009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2" name="249 CuadroTexto">
          <a:extLst>
            <a:ext uri="{FF2B5EF4-FFF2-40B4-BE49-F238E27FC236}">
              <a16:creationId xmlns:a16="http://schemas.microsoft.com/office/drawing/2014/main" id="{00000000-0008-0000-2000-00009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3" name="250 CuadroTexto">
          <a:extLst>
            <a:ext uri="{FF2B5EF4-FFF2-40B4-BE49-F238E27FC236}">
              <a16:creationId xmlns:a16="http://schemas.microsoft.com/office/drawing/2014/main" id="{00000000-0008-0000-2000-00009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4" name="251 CuadroTexto">
          <a:extLst>
            <a:ext uri="{FF2B5EF4-FFF2-40B4-BE49-F238E27FC236}">
              <a16:creationId xmlns:a16="http://schemas.microsoft.com/office/drawing/2014/main" id="{00000000-0008-0000-2000-00009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5" name="252 CuadroTexto">
          <a:extLst>
            <a:ext uri="{FF2B5EF4-FFF2-40B4-BE49-F238E27FC236}">
              <a16:creationId xmlns:a16="http://schemas.microsoft.com/office/drawing/2014/main" id="{00000000-0008-0000-2000-00009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6" name="253 CuadroTexto">
          <a:extLst>
            <a:ext uri="{FF2B5EF4-FFF2-40B4-BE49-F238E27FC236}">
              <a16:creationId xmlns:a16="http://schemas.microsoft.com/office/drawing/2014/main" id="{00000000-0008-0000-2000-00009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7" name="254 CuadroTexto">
          <a:extLst>
            <a:ext uri="{FF2B5EF4-FFF2-40B4-BE49-F238E27FC236}">
              <a16:creationId xmlns:a16="http://schemas.microsoft.com/office/drawing/2014/main" id="{00000000-0008-0000-2000-00009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8" name="255 CuadroTexto">
          <a:extLst>
            <a:ext uri="{FF2B5EF4-FFF2-40B4-BE49-F238E27FC236}">
              <a16:creationId xmlns:a16="http://schemas.microsoft.com/office/drawing/2014/main" id="{00000000-0008-0000-2000-0000A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29" name="256 CuadroTexto">
          <a:extLst>
            <a:ext uri="{FF2B5EF4-FFF2-40B4-BE49-F238E27FC236}">
              <a16:creationId xmlns:a16="http://schemas.microsoft.com/office/drawing/2014/main" id="{00000000-0008-0000-2000-0000A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0" name="257 CuadroTexto">
          <a:extLst>
            <a:ext uri="{FF2B5EF4-FFF2-40B4-BE49-F238E27FC236}">
              <a16:creationId xmlns:a16="http://schemas.microsoft.com/office/drawing/2014/main" id="{00000000-0008-0000-2000-0000A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1" name="258 CuadroTexto">
          <a:extLst>
            <a:ext uri="{FF2B5EF4-FFF2-40B4-BE49-F238E27FC236}">
              <a16:creationId xmlns:a16="http://schemas.microsoft.com/office/drawing/2014/main" id="{00000000-0008-0000-2000-0000A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2" name="259 CuadroTexto">
          <a:extLst>
            <a:ext uri="{FF2B5EF4-FFF2-40B4-BE49-F238E27FC236}">
              <a16:creationId xmlns:a16="http://schemas.microsoft.com/office/drawing/2014/main" id="{00000000-0008-0000-2000-0000A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3" name="260 CuadroTexto">
          <a:extLst>
            <a:ext uri="{FF2B5EF4-FFF2-40B4-BE49-F238E27FC236}">
              <a16:creationId xmlns:a16="http://schemas.microsoft.com/office/drawing/2014/main" id="{00000000-0008-0000-2000-0000A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4" name="261 CuadroTexto">
          <a:extLst>
            <a:ext uri="{FF2B5EF4-FFF2-40B4-BE49-F238E27FC236}">
              <a16:creationId xmlns:a16="http://schemas.microsoft.com/office/drawing/2014/main" id="{00000000-0008-0000-2000-0000A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5" name="262 CuadroTexto">
          <a:extLst>
            <a:ext uri="{FF2B5EF4-FFF2-40B4-BE49-F238E27FC236}">
              <a16:creationId xmlns:a16="http://schemas.microsoft.com/office/drawing/2014/main" id="{00000000-0008-0000-2000-0000A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6" name="263 CuadroTexto">
          <a:extLst>
            <a:ext uri="{FF2B5EF4-FFF2-40B4-BE49-F238E27FC236}">
              <a16:creationId xmlns:a16="http://schemas.microsoft.com/office/drawing/2014/main" id="{00000000-0008-0000-2000-0000A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7" name="264 CuadroTexto">
          <a:extLst>
            <a:ext uri="{FF2B5EF4-FFF2-40B4-BE49-F238E27FC236}">
              <a16:creationId xmlns:a16="http://schemas.microsoft.com/office/drawing/2014/main" id="{00000000-0008-0000-2000-0000A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8" name="265 CuadroTexto">
          <a:extLst>
            <a:ext uri="{FF2B5EF4-FFF2-40B4-BE49-F238E27FC236}">
              <a16:creationId xmlns:a16="http://schemas.microsoft.com/office/drawing/2014/main" id="{00000000-0008-0000-2000-0000A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39" name="266 CuadroTexto">
          <a:extLst>
            <a:ext uri="{FF2B5EF4-FFF2-40B4-BE49-F238E27FC236}">
              <a16:creationId xmlns:a16="http://schemas.microsoft.com/office/drawing/2014/main" id="{00000000-0008-0000-2000-0000A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40" name="267 CuadroTexto">
          <a:extLst>
            <a:ext uri="{FF2B5EF4-FFF2-40B4-BE49-F238E27FC236}">
              <a16:creationId xmlns:a16="http://schemas.microsoft.com/office/drawing/2014/main" id="{00000000-0008-0000-2000-0000A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1" name="268 CuadroTexto">
          <a:extLst>
            <a:ext uri="{FF2B5EF4-FFF2-40B4-BE49-F238E27FC236}">
              <a16:creationId xmlns:a16="http://schemas.microsoft.com/office/drawing/2014/main" id="{00000000-0008-0000-2000-0000A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2" name="269 CuadroTexto">
          <a:extLst>
            <a:ext uri="{FF2B5EF4-FFF2-40B4-BE49-F238E27FC236}">
              <a16:creationId xmlns:a16="http://schemas.microsoft.com/office/drawing/2014/main" id="{00000000-0008-0000-2000-0000AE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3" name="270 CuadroTexto">
          <a:extLst>
            <a:ext uri="{FF2B5EF4-FFF2-40B4-BE49-F238E27FC236}">
              <a16:creationId xmlns:a16="http://schemas.microsoft.com/office/drawing/2014/main" id="{00000000-0008-0000-2000-0000AF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4" name="271 CuadroTexto">
          <a:extLst>
            <a:ext uri="{FF2B5EF4-FFF2-40B4-BE49-F238E27FC236}">
              <a16:creationId xmlns:a16="http://schemas.microsoft.com/office/drawing/2014/main" id="{00000000-0008-0000-2000-0000B0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5" name="272 CuadroTexto">
          <a:extLst>
            <a:ext uri="{FF2B5EF4-FFF2-40B4-BE49-F238E27FC236}">
              <a16:creationId xmlns:a16="http://schemas.microsoft.com/office/drawing/2014/main" id="{00000000-0008-0000-2000-0000B1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6" name="273 CuadroTexto">
          <a:extLst>
            <a:ext uri="{FF2B5EF4-FFF2-40B4-BE49-F238E27FC236}">
              <a16:creationId xmlns:a16="http://schemas.microsoft.com/office/drawing/2014/main" id="{00000000-0008-0000-2000-0000B2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7" name="274 CuadroTexto">
          <a:extLst>
            <a:ext uri="{FF2B5EF4-FFF2-40B4-BE49-F238E27FC236}">
              <a16:creationId xmlns:a16="http://schemas.microsoft.com/office/drawing/2014/main" id="{00000000-0008-0000-2000-0000B3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8" name="275 CuadroTexto">
          <a:extLst>
            <a:ext uri="{FF2B5EF4-FFF2-40B4-BE49-F238E27FC236}">
              <a16:creationId xmlns:a16="http://schemas.microsoft.com/office/drawing/2014/main" id="{00000000-0008-0000-2000-0000B4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49" name="276 CuadroTexto">
          <a:extLst>
            <a:ext uri="{FF2B5EF4-FFF2-40B4-BE49-F238E27FC236}">
              <a16:creationId xmlns:a16="http://schemas.microsoft.com/office/drawing/2014/main" id="{00000000-0008-0000-2000-0000B5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0" name="277 CuadroTexto">
          <a:extLst>
            <a:ext uri="{FF2B5EF4-FFF2-40B4-BE49-F238E27FC236}">
              <a16:creationId xmlns:a16="http://schemas.microsoft.com/office/drawing/2014/main" id="{00000000-0008-0000-2000-0000B6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1" name="278 CuadroTexto">
          <a:extLst>
            <a:ext uri="{FF2B5EF4-FFF2-40B4-BE49-F238E27FC236}">
              <a16:creationId xmlns:a16="http://schemas.microsoft.com/office/drawing/2014/main" id="{00000000-0008-0000-2000-0000B7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2" name="279 CuadroTexto">
          <a:extLst>
            <a:ext uri="{FF2B5EF4-FFF2-40B4-BE49-F238E27FC236}">
              <a16:creationId xmlns:a16="http://schemas.microsoft.com/office/drawing/2014/main" id="{00000000-0008-0000-2000-0000B8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3" name="280 CuadroTexto">
          <a:extLst>
            <a:ext uri="{FF2B5EF4-FFF2-40B4-BE49-F238E27FC236}">
              <a16:creationId xmlns:a16="http://schemas.microsoft.com/office/drawing/2014/main" id="{00000000-0008-0000-2000-0000B9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4" name="281 CuadroTexto">
          <a:extLst>
            <a:ext uri="{FF2B5EF4-FFF2-40B4-BE49-F238E27FC236}">
              <a16:creationId xmlns:a16="http://schemas.microsoft.com/office/drawing/2014/main" id="{00000000-0008-0000-2000-0000BA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5" name="282 CuadroTexto">
          <a:extLst>
            <a:ext uri="{FF2B5EF4-FFF2-40B4-BE49-F238E27FC236}">
              <a16:creationId xmlns:a16="http://schemas.microsoft.com/office/drawing/2014/main" id="{00000000-0008-0000-2000-0000BB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6" name="283 CuadroTexto">
          <a:extLst>
            <a:ext uri="{FF2B5EF4-FFF2-40B4-BE49-F238E27FC236}">
              <a16:creationId xmlns:a16="http://schemas.microsoft.com/office/drawing/2014/main" id="{00000000-0008-0000-2000-0000BC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957" name="284 CuadroTexto">
          <a:extLst>
            <a:ext uri="{FF2B5EF4-FFF2-40B4-BE49-F238E27FC236}">
              <a16:creationId xmlns:a16="http://schemas.microsoft.com/office/drawing/2014/main" id="{00000000-0008-0000-2000-0000BD03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8" name="285 CuadroTexto">
          <a:extLst>
            <a:ext uri="{FF2B5EF4-FFF2-40B4-BE49-F238E27FC236}">
              <a16:creationId xmlns:a16="http://schemas.microsoft.com/office/drawing/2014/main" id="{00000000-0008-0000-2000-0000B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59" name="286 CuadroTexto">
          <a:extLst>
            <a:ext uri="{FF2B5EF4-FFF2-40B4-BE49-F238E27FC236}">
              <a16:creationId xmlns:a16="http://schemas.microsoft.com/office/drawing/2014/main" id="{00000000-0008-0000-2000-0000B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0" name="287 CuadroTexto">
          <a:extLst>
            <a:ext uri="{FF2B5EF4-FFF2-40B4-BE49-F238E27FC236}">
              <a16:creationId xmlns:a16="http://schemas.microsoft.com/office/drawing/2014/main" id="{00000000-0008-0000-2000-0000C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1" name="288 CuadroTexto">
          <a:extLst>
            <a:ext uri="{FF2B5EF4-FFF2-40B4-BE49-F238E27FC236}">
              <a16:creationId xmlns:a16="http://schemas.microsoft.com/office/drawing/2014/main" id="{00000000-0008-0000-2000-0000C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2" name="289 CuadroTexto">
          <a:extLst>
            <a:ext uri="{FF2B5EF4-FFF2-40B4-BE49-F238E27FC236}">
              <a16:creationId xmlns:a16="http://schemas.microsoft.com/office/drawing/2014/main" id="{00000000-0008-0000-2000-0000C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3" name="290 CuadroTexto">
          <a:extLst>
            <a:ext uri="{FF2B5EF4-FFF2-40B4-BE49-F238E27FC236}">
              <a16:creationId xmlns:a16="http://schemas.microsoft.com/office/drawing/2014/main" id="{00000000-0008-0000-2000-0000C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4" name="291 CuadroTexto">
          <a:extLst>
            <a:ext uri="{FF2B5EF4-FFF2-40B4-BE49-F238E27FC236}">
              <a16:creationId xmlns:a16="http://schemas.microsoft.com/office/drawing/2014/main" id="{00000000-0008-0000-2000-0000C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5" name="292 CuadroTexto">
          <a:extLst>
            <a:ext uri="{FF2B5EF4-FFF2-40B4-BE49-F238E27FC236}">
              <a16:creationId xmlns:a16="http://schemas.microsoft.com/office/drawing/2014/main" id="{00000000-0008-0000-2000-0000C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6" name="293 CuadroTexto">
          <a:extLst>
            <a:ext uri="{FF2B5EF4-FFF2-40B4-BE49-F238E27FC236}">
              <a16:creationId xmlns:a16="http://schemas.microsoft.com/office/drawing/2014/main" id="{00000000-0008-0000-2000-0000C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7" name="294 CuadroTexto">
          <a:extLst>
            <a:ext uri="{FF2B5EF4-FFF2-40B4-BE49-F238E27FC236}">
              <a16:creationId xmlns:a16="http://schemas.microsoft.com/office/drawing/2014/main" id="{00000000-0008-0000-2000-0000C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8" name="295 CuadroTexto">
          <a:extLst>
            <a:ext uri="{FF2B5EF4-FFF2-40B4-BE49-F238E27FC236}">
              <a16:creationId xmlns:a16="http://schemas.microsoft.com/office/drawing/2014/main" id="{00000000-0008-0000-2000-0000C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69" name="296 CuadroTexto">
          <a:extLst>
            <a:ext uri="{FF2B5EF4-FFF2-40B4-BE49-F238E27FC236}">
              <a16:creationId xmlns:a16="http://schemas.microsoft.com/office/drawing/2014/main" id="{00000000-0008-0000-2000-0000C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0" name="298 CuadroTexto">
          <a:extLst>
            <a:ext uri="{FF2B5EF4-FFF2-40B4-BE49-F238E27FC236}">
              <a16:creationId xmlns:a16="http://schemas.microsoft.com/office/drawing/2014/main" id="{00000000-0008-0000-2000-0000CA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1" name="299 CuadroTexto">
          <a:extLst>
            <a:ext uri="{FF2B5EF4-FFF2-40B4-BE49-F238E27FC236}">
              <a16:creationId xmlns:a16="http://schemas.microsoft.com/office/drawing/2014/main" id="{00000000-0008-0000-2000-0000CB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2" name="300 CuadroTexto">
          <a:extLst>
            <a:ext uri="{FF2B5EF4-FFF2-40B4-BE49-F238E27FC236}">
              <a16:creationId xmlns:a16="http://schemas.microsoft.com/office/drawing/2014/main" id="{00000000-0008-0000-2000-0000CC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3" name="301 CuadroTexto">
          <a:extLst>
            <a:ext uri="{FF2B5EF4-FFF2-40B4-BE49-F238E27FC236}">
              <a16:creationId xmlns:a16="http://schemas.microsoft.com/office/drawing/2014/main" id="{00000000-0008-0000-2000-0000CD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4" name="302 CuadroTexto">
          <a:extLst>
            <a:ext uri="{FF2B5EF4-FFF2-40B4-BE49-F238E27FC236}">
              <a16:creationId xmlns:a16="http://schemas.microsoft.com/office/drawing/2014/main" id="{00000000-0008-0000-2000-0000CE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5" name="303 CuadroTexto">
          <a:extLst>
            <a:ext uri="{FF2B5EF4-FFF2-40B4-BE49-F238E27FC236}">
              <a16:creationId xmlns:a16="http://schemas.microsoft.com/office/drawing/2014/main" id="{00000000-0008-0000-2000-0000CF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6" name="304 CuadroTexto">
          <a:extLst>
            <a:ext uri="{FF2B5EF4-FFF2-40B4-BE49-F238E27FC236}">
              <a16:creationId xmlns:a16="http://schemas.microsoft.com/office/drawing/2014/main" id="{00000000-0008-0000-2000-0000D0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7" name="305 CuadroTexto">
          <a:extLst>
            <a:ext uri="{FF2B5EF4-FFF2-40B4-BE49-F238E27FC236}">
              <a16:creationId xmlns:a16="http://schemas.microsoft.com/office/drawing/2014/main" id="{00000000-0008-0000-2000-0000D1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978" name="452 CuadroTexto">
          <a:extLst>
            <a:ext uri="{FF2B5EF4-FFF2-40B4-BE49-F238E27FC236}">
              <a16:creationId xmlns:a16="http://schemas.microsoft.com/office/drawing/2014/main" id="{00000000-0008-0000-2000-0000D20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79" name="17 CuadroTexto">
          <a:extLst>
            <a:ext uri="{FF2B5EF4-FFF2-40B4-BE49-F238E27FC236}">
              <a16:creationId xmlns:a16="http://schemas.microsoft.com/office/drawing/2014/main" id="{00000000-0008-0000-2000-0000D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0" name="90 CuadroTexto">
          <a:extLst>
            <a:ext uri="{FF2B5EF4-FFF2-40B4-BE49-F238E27FC236}">
              <a16:creationId xmlns:a16="http://schemas.microsoft.com/office/drawing/2014/main" id="{00000000-0008-0000-2000-0000D4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1" name="91 CuadroTexto">
          <a:extLst>
            <a:ext uri="{FF2B5EF4-FFF2-40B4-BE49-F238E27FC236}">
              <a16:creationId xmlns:a16="http://schemas.microsoft.com/office/drawing/2014/main" id="{00000000-0008-0000-2000-0000D5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2" name="92 CuadroTexto">
          <a:extLst>
            <a:ext uri="{FF2B5EF4-FFF2-40B4-BE49-F238E27FC236}">
              <a16:creationId xmlns:a16="http://schemas.microsoft.com/office/drawing/2014/main" id="{00000000-0008-0000-2000-0000D6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3" name="93 CuadroTexto">
          <a:extLst>
            <a:ext uri="{FF2B5EF4-FFF2-40B4-BE49-F238E27FC236}">
              <a16:creationId xmlns:a16="http://schemas.microsoft.com/office/drawing/2014/main" id="{00000000-0008-0000-2000-0000D7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4" name="94 CuadroTexto">
          <a:extLst>
            <a:ext uri="{FF2B5EF4-FFF2-40B4-BE49-F238E27FC236}">
              <a16:creationId xmlns:a16="http://schemas.microsoft.com/office/drawing/2014/main" id="{00000000-0008-0000-2000-0000D8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5" name="95 CuadroTexto">
          <a:extLst>
            <a:ext uri="{FF2B5EF4-FFF2-40B4-BE49-F238E27FC236}">
              <a16:creationId xmlns:a16="http://schemas.microsoft.com/office/drawing/2014/main" id="{00000000-0008-0000-2000-0000D9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6" name="96 CuadroTexto">
          <a:extLst>
            <a:ext uri="{FF2B5EF4-FFF2-40B4-BE49-F238E27FC236}">
              <a16:creationId xmlns:a16="http://schemas.microsoft.com/office/drawing/2014/main" id="{00000000-0008-0000-2000-0000DA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7" name="97 CuadroTexto">
          <a:extLst>
            <a:ext uri="{FF2B5EF4-FFF2-40B4-BE49-F238E27FC236}">
              <a16:creationId xmlns:a16="http://schemas.microsoft.com/office/drawing/2014/main" id="{00000000-0008-0000-2000-0000DB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8" name="98 CuadroTexto">
          <a:extLst>
            <a:ext uri="{FF2B5EF4-FFF2-40B4-BE49-F238E27FC236}">
              <a16:creationId xmlns:a16="http://schemas.microsoft.com/office/drawing/2014/main" id="{00000000-0008-0000-2000-0000DC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89" name="99 CuadroTexto">
          <a:extLst>
            <a:ext uri="{FF2B5EF4-FFF2-40B4-BE49-F238E27FC236}">
              <a16:creationId xmlns:a16="http://schemas.microsoft.com/office/drawing/2014/main" id="{00000000-0008-0000-2000-0000DD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0" name="100 CuadroTexto">
          <a:extLst>
            <a:ext uri="{FF2B5EF4-FFF2-40B4-BE49-F238E27FC236}">
              <a16:creationId xmlns:a16="http://schemas.microsoft.com/office/drawing/2014/main" id="{00000000-0008-0000-2000-0000DE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991" name="101 CuadroTexto">
          <a:extLst>
            <a:ext uri="{FF2B5EF4-FFF2-40B4-BE49-F238E27FC236}">
              <a16:creationId xmlns:a16="http://schemas.microsoft.com/office/drawing/2014/main" id="{00000000-0008-0000-2000-0000DF03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2" name="118 CuadroTexto">
          <a:extLst>
            <a:ext uri="{FF2B5EF4-FFF2-40B4-BE49-F238E27FC236}">
              <a16:creationId xmlns:a16="http://schemas.microsoft.com/office/drawing/2014/main" id="{00000000-0008-0000-2000-0000E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3" name="119 CuadroTexto">
          <a:extLst>
            <a:ext uri="{FF2B5EF4-FFF2-40B4-BE49-F238E27FC236}">
              <a16:creationId xmlns:a16="http://schemas.microsoft.com/office/drawing/2014/main" id="{00000000-0008-0000-2000-0000E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4" name="120 CuadroTexto">
          <a:extLst>
            <a:ext uri="{FF2B5EF4-FFF2-40B4-BE49-F238E27FC236}">
              <a16:creationId xmlns:a16="http://schemas.microsoft.com/office/drawing/2014/main" id="{00000000-0008-0000-2000-0000E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5" name="121 CuadroTexto">
          <a:extLst>
            <a:ext uri="{FF2B5EF4-FFF2-40B4-BE49-F238E27FC236}">
              <a16:creationId xmlns:a16="http://schemas.microsoft.com/office/drawing/2014/main" id="{00000000-0008-0000-2000-0000E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6" name="122 CuadroTexto">
          <a:extLst>
            <a:ext uri="{FF2B5EF4-FFF2-40B4-BE49-F238E27FC236}">
              <a16:creationId xmlns:a16="http://schemas.microsoft.com/office/drawing/2014/main" id="{00000000-0008-0000-2000-0000E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7" name="123 CuadroTexto">
          <a:extLst>
            <a:ext uri="{FF2B5EF4-FFF2-40B4-BE49-F238E27FC236}">
              <a16:creationId xmlns:a16="http://schemas.microsoft.com/office/drawing/2014/main" id="{00000000-0008-0000-2000-0000E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8" name="124 CuadroTexto">
          <a:extLst>
            <a:ext uri="{FF2B5EF4-FFF2-40B4-BE49-F238E27FC236}">
              <a16:creationId xmlns:a16="http://schemas.microsoft.com/office/drawing/2014/main" id="{00000000-0008-0000-2000-0000E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999" name="125 CuadroTexto">
          <a:extLst>
            <a:ext uri="{FF2B5EF4-FFF2-40B4-BE49-F238E27FC236}">
              <a16:creationId xmlns:a16="http://schemas.microsoft.com/office/drawing/2014/main" id="{00000000-0008-0000-2000-0000E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0" name="143 CuadroTexto">
          <a:extLst>
            <a:ext uri="{FF2B5EF4-FFF2-40B4-BE49-F238E27FC236}">
              <a16:creationId xmlns:a16="http://schemas.microsoft.com/office/drawing/2014/main" id="{00000000-0008-0000-2000-0000E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1" name="144 CuadroTexto">
          <a:extLst>
            <a:ext uri="{FF2B5EF4-FFF2-40B4-BE49-F238E27FC236}">
              <a16:creationId xmlns:a16="http://schemas.microsoft.com/office/drawing/2014/main" id="{00000000-0008-0000-2000-0000E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2" name="145 CuadroTexto">
          <a:extLst>
            <a:ext uri="{FF2B5EF4-FFF2-40B4-BE49-F238E27FC236}">
              <a16:creationId xmlns:a16="http://schemas.microsoft.com/office/drawing/2014/main" id="{00000000-0008-0000-2000-0000E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3" name="146 CuadroTexto">
          <a:extLst>
            <a:ext uri="{FF2B5EF4-FFF2-40B4-BE49-F238E27FC236}">
              <a16:creationId xmlns:a16="http://schemas.microsoft.com/office/drawing/2014/main" id="{00000000-0008-0000-2000-0000E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4" name="147 CuadroTexto">
          <a:extLst>
            <a:ext uri="{FF2B5EF4-FFF2-40B4-BE49-F238E27FC236}">
              <a16:creationId xmlns:a16="http://schemas.microsoft.com/office/drawing/2014/main" id="{00000000-0008-0000-2000-0000E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5" name="148 CuadroTexto">
          <a:extLst>
            <a:ext uri="{FF2B5EF4-FFF2-40B4-BE49-F238E27FC236}">
              <a16:creationId xmlns:a16="http://schemas.microsoft.com/office/drawing/2014/main" id="{00000000-0008-0000-2000-0000E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6" name="149 CuadroTexto">
          <a:extLst>
            <a:ext uri="{FF2B5EF4-FFF2-40B4-BE49-F238E27FC236}">
              <a16:creationId xmlns:a16="http://schemas.microsoft.com/office/drawing/2014/main" id="{00000000-0008-0000-2000-0000E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7" name="150 CuadroTexto">
          <a:extLst>
            <a:ext uri="{FF2B5EF4-FFF2-40B4-BE49-F238E27FC236}">
              <a16:creationId xmlns:a16="http://schemas.microsoft.com/office/drawing/2014/main" id="{00000000-0008-0000-2000-0000E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8" name="151 CuadroTexto">
          <a:extLst>
            <a:ext uri="{FF2B5EF4-FFF2-40B4-BE49-F238E27FC236}">
              <a16:creationId xmlns:a16="http://schemas.microsoft.com/office/drawing/2014/main" id="{00000000-0008-0000-2000-0000F0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09" name="152 CuadroTexto">
          <a:extLst>
            <a:ext uri="{FF2B5EF4-FFF2-40B4-BE49-F238E27FC236}">
              <a16:creationId xmlns:a16="http://schemas.microsoft.com/office/drawing/2014/main" id="{00000000-0008-0000-2000-0000F1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0" name="153 CuadroTexto">
          <a:extLst>
            <a:ext uri="{FF2B5EF4-FFF2-40B4-BE49-F238E27FC236}">
              <a16:creationId xmlns:a16="http://schemas.microsoft.com/office/drawing/2014/main" id="{00000000-0008-0000-2000-0000F2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1" name="154 CuadroTexto">
          <a:extLst>
            <a:ext uri="{FF2B5EF4-FFF2-40B4-BE49-F238E27FC236}">
              <a16:creationId xmlns:a16="http://schemas.microsoft.com/office/drawing/2014/main" id="{00000000-0008-0000-2000-0000F3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2" name="155 CuadroTexto">
          <a:extLst>
            <a:ext uri="{FF2B5EF4-FFF2-40B4-BE49-F238E27FC236}">
              <a16:creationId xmlns:a16="http://schemas.microsoft.com/office/drawing/2014/main" id="{00000000-0008-0000-2000-0000F4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3" name="156 CuadroTexto">
          <a:extLst>
            <a:ext uri="{FF2B5EF4-FFF2-40B4-BE49-F238E27FC236}">
              <a16:creationId xmlns:a16="http://schemas.microsoft.com/office/drawing/2014/main" id="{00000000-0008-0000-2000-0000F5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4" name="157 CuadroTexto">
          <a:extLst>
            <a:ext uri="{FF2B5EF4-FFF2-40B4-BE49-F238E27FC236}">
              <a16:creationId xmlns:a16="http://schemas.microsoft.com/office/drawing/2014/main" id="{00000000-0008-0000-2000-0000F6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5" name="158 CuadroTexto">
          <a:extLst>
            <a:ext uri="{FF2B5EF4-FFF2-40B4-BE49-F238E27FC236}">
              <a16:creationId xmlns:a16="http://schemas.microsoft.com/office/drawing/2014/main" id="{00000000-0008-0000-2000-0000F7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6" name="159 CuadroTexto">
          <a:extLst>
            <a:ext uri="{FF2B5EF4-FFF2-40B4-BE49-F238E27FC236}">
              <a16:creationId xmlns:a16="http://schemas.microsoft.com/office/drawing/2014/main" id="{00000000-0008-0000-2000-0000F8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7" name="160 CuadroTexto">
          <a:extLst>
            <a:ext uri="{FF2B5EF4-FFF2-40B4-BE49-F238E27FC236}">
              <a16:creationId xmlns:a16="http://schemas.microsoft.com/office/drawing/2014/main" id="{00000000-0008-0000-2000-0000F9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8" name="161 CuadroTexto">
          <a:extLst>
            <a:ext uri="{FF2B5EF4-FFF2-40B4-BE49-F238E27FC236}">
              <a16:creationId xmlns:a16="http://schemas.microsoft.com/office/drawing/2014/main" id="{00000000-0008-0000-2000-0000FA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19" name="162 CuadroTexto">
          <a:extLst>
            <a:ext uri="{FF2B5EF4-FFF2-40B4-BE49-F238E27FC236}">
              <a16:creationId xmlns:a16="http://schemas.microsoft.com/office/drawing/2014/main" id="{00000000-0008-0000-2000-0000FB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0" name="163 CuadroTexto">
          <a:extLst>
            <a:ext uri="{FF2B5EF4-FFF2-40B4-BE49-F238E27FC236}">
              <a16:creationId xmlns:a16="http://schemas.microsoft.com/office/drawing/2014/main" id="{00000000-0008-0000-2000-0000FC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1" name="164 CuadroTexto">
          <a:extLst>
            <a:ext uri="{FF2B5EF4-FFF2-40B4-BE49-F238E27FC236}">
              <a16:creationId xmlns:a16="http://schemas.microsoft.com/office/drawing/2014/main" id="{00000000-0008-0000-2000-0000FD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2" name="165 CuadroTexto">
          <a:extLst>
            <a:ext uri="{FF2B5EF4-FFF2-40B4-BE49-F238E27FC236}">
              <a16:creationId xmlns:a16="http://schemas.microsoft.com/office/drawing/2014/main" id="{00000000-0008-0000-2000-0000FE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3" name="166 CuadroTexto">
          <a:extLst>
            <a:ext uri="{FF2B5EF4-FFF2-40B4-BE49-F238E27FC236}">
              <a16:creationId xmlns:a16="http://schemas.microsoft.com/office/drawing/2014/main" id="{00000000-0008-0000-2000-0000FF0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4" name="167 CuadroTexto">
          <a:extLst>
            <a:ext uri="{FF2B5EF4-FFF2-40B4-BE49-F238E27FC236}">
              <a16:creationId xmlns:a16="http://schemas.microsoft.com/office/drawing/2014/main" id="{00000000-0008-0000-2000-00000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5" name="168 CuadroTexto">
          <a:extLst>
            <a:ext uri="{FF2B5EF4-FFF2-40B4-BE49-F238E27FC236}">
              <a16:creationId xmlns:a16="http://schemas.microsoft.com/office/drawing/2014/main" id="{00000000-0008-0000-2000-00000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6" name="169 CuadroTexto">
          <a:extLst>
            <a:ext uri="{FF2B5EF4-FFF2-40B4-BE49-F238E27FC236}">
              <a16:creationId xmlns:a16="http://schemas.microsoft.com/office/drawing/2014/main" id="{00000000-0008-0000-2000-00000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7" name="170 CuadroTexto">
          <a:extLst>
            <a:ext uri="{FF2B5EF4-FFF2-40B4-BE49-F238E27FC236}">
              <a16:creationId xmlns:a16="http://schemas.microsoft.com/office/drawing/2014/main" id="{00000000-0008-0000-2000-00000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8" name="171 CuadroTexto">
          <a:extLst>
            <a:ext uri="{FF2B5EF4-FFF2-40B4-BE49-F238E27FC236}">
              <a16:creationId xmlns:a16="http://schemas.microsoft.com/office/drawing/2014/main" id="{00000000-0008-0000-2000-00000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29" name="172 CuadroTexto">
          <a:extLst>
            <a:ext uri="{FF2B5EF4-FFF2-40B4-BE49-F238E27FC236}">
              <a16:creationId xmlns:a16="http://schemas.microsoft.com/office/drawing/2014/main" id="{00000000-0008-0000-2000-00000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0" name="173 CuadroTexto">
          <a:extLst>
            <a:ext uri="{FF2B5EF4-FFF2-40B4-BE49-F238E27FC236}">
              <a16:creationId xmlns:a16="http://schemas.microsoft.com/office/drawing/2014/main" id="{00000000-0008-0000-2000-00000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1" name="174 CuadroTexto">
          <a:extLst>
            <a:ext uri="{FF2B5EF4-FFF2-40B4-BE49-F238E27FC236}">
              <a16:creationId xmlns:a16="http://schemas.microsoft.com/office/drawing/2014/main" id="{00000000-0008-0000-2000-00000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2" name="175 CuadroTexto">
          <a:extLst>
            <a:ext uri="{FF2B5EF4-FFF2-40B4-BE49-F238E27FC236}">
              <a16:creationId xmlns:a16="http://schemas.microsoft.com/office/drawing/2014/main" id="{00000000-0008-0000-2000-00000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3" name="176 CuadroTexto">
          <a:extLst>
            <a:ext uri="{FF2B5EF4-FFF2-40B4-BE49-F238E27FC236}">
              <a16:creationId xmlns:a16="http://schemas.microsoft.com/office/drawing/2014/main" id="{00000000-0008-0000-2000-00000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4" name="177 CuadroTexto">
          <a:extLst>
            <a:ext uri="{FF2B5EF4-FFF2-40B4-BE49-F238E27FC236}">
              <a16:creationId xmlns:a16="http://schemas.microsoft.com/office/drawing/2014/main" id="{00000000-0008-0000-2000-00000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5" name="178 CuadroTexto">
          <a:extLst>
            <a:ext uri="{FF2B5EF4-FFF2-40B4-BE49-F238E27FC236}">
              <a16:creationId xmlns:a16="http://schemas.microsoft.com/office/drawing/2014/main" id="{00000000-0008-0000-2000-00000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6" name="179 CuadroTexto">
          <a:extLst>
            <a:ext uri="{FF2B5EF4-FFF2-40B4-BE49-F238E27FC236}">
              <a16:creationId xmlns:a16="http://schemas.microsoft.com/office/drawing/2014/main" id="{00000000-0008-0000-2000-00000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7" name="180 CuadroTexto">
          <a:extLst>
            <a:ext uri="{FF2B5EF4-FFF2-40B4-BE49-F238E27FC236}">
              <a16:creationId xmlns:a16="http://schemas.microsoft.com/office/drawing/2014/main" id="{00000000-0008-0000-2000-00000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8" name="181 CuadroTexto">
          <a:extLst>
            <a:ext uri="{FF2B5EF4-FFF2-40B4-BE49-F238E27FC236}">
              <a16:creationId xmlns:a16="http://schemas.microsoft.com/office/drawing/2014/main" id="{00000000-0008-0000-2000-00000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39" name="182 CuadroTexto">
          <a:extLst>
            <a:ext uri="{FF2B5EF4-FFF2-40B4-BE49-F238E27FC236}">
              <a16:creationId xmlns:a16="http://schemas.microsoft.com/office/drawing/2014/main" id="{00000000-0008-0000-2000-00000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0" name="183 CuadroTexto">
          <a:extLst>
            <a:ext uri="{FF2B5EF4-FFF2-40B4-BE49-F238E27FC236}">
              <a16:creationId xmlns:a16="http://schemas.microsoft.com/office/drawing/2014/main" id="{00000000-0008-0000-2000-00001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1" name="184 CuadroTexto">
          <a:extLst>
            <a:ext uri="{FF2B5EF4-FFF2-40B4-BE49-F238E27FC236}">
              <a16:creationId xmlns:a16="http://schemas.microsoft.com/office/drawing/2014/main" id="{00000000-0008-0000-2000-00001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2" name="185 CuadroTexto">
          <a:extLst>
            <a:ext uri="{FF2B5EF4-FFF2-40B4-BE49-F238E27FC236}">
              <a16:creationId xmlns:a16="http://schemas.microsoft.com/office/drawing/2014/main" id="{00000000-0008-0000-2000-00001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3" name="186 CuadroTexto">
          <a:extLst>
            <a:ext uri="{FF2B5EF4-FFF2-40B4-BE49-F238E27FC236}">
              <a16:creationId xmlns:a16="http://schemas.microsoft.com/office/drawing/2014/main" id="{00000000-0008-0000-2000-00001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4" name="187 CuadroTexto">
          <a:extLst>
            <a:ext uri="{FF2B5EF4-FFF2-40B4-BE49-F238E27FC236}">
              <a16:creationId xmlns:a16="http://schemas.microsoft.com/office/drawing/2014/main" id="{00000000-0008-0000-2000-00001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5" name="188 CuadroTexto">
          <a:extLst>
            <a:ext uri="{FF2B5EF4-FFF2-40B4-BE49-F238E27FC236}">
              <a16:creationId xmlns:a16="http://schemas.microsoft.com/office/drawing/2014/main" id="{00000000-0008-0000-2000-00001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6" name="189 CuadroTexto">
          <a:extLst>
            <a:ext uri="{FF2B5EF4-FFF2-40B4-BE49-F238E27FC236}">
              <a16:creationId xmlns:a16="http://schemas.microsoft.com/office/drawing/2014/main" id="{00000000-0008-0000-2000-00001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7" name="190 CuadroTexto">
          <a:extLst>
            <a:ext uri="{FF2B5EF4-FFF2-40B4-BE49-F238E27FC236}">
              <a16:creationId xmlns:a16="http://schemas.microsoft.com/office/drawing/2014/main" id="{00000000-0008-0000-2000-00001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8" name="191 CuadroTexto">
          <a:extLst>
            <a:ext uri="{FF2B5EF4-FFF2-40B4-BE49-F238E27FC236}">
              <a16:creationId xmlns:a16="http://schemas.microsoft.com/office/drawing/2014/main" id="{00000000-0008-0000-2000-00001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49" name="192 CuadroTexto">
          <a:extLst>
            <a:ext uri="{FF2B5EF4-FFF2-40B4-BE49-F238E27FC236}">
              <a16:creationId xmlns:a16="http://schemas.microsoft.com/office/drawing/2014/main" id="{00000000-0008-0000-2000-00001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0" name="193 CuadroTexto">
          <a:extLst>
            <a:ext uri="{FF2B5EF4-FFF2-40B4-BE49-F238E27FC236}">
              <a16:creationId xmlns:a16="http://schemas.microsoft.com/office/drawing/2014/main" id="{00000000-0008-0000-2000-00001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1" name="194 CuadroTexto">
          <a:extLst>
            <a:ext uri="{FF2B5EF4-FFF2-40B4-BE49-F238E27FC236}">
              <a16:creationId xmlns:a16="http://schemas.microsoft.com/office/drawing/2014/main" id="{00000000-0008-0000-2000-00001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2" name="195 CuadroTexto">
          <a:extLst>
            <a:ext uri="{FF2B5EF4-FFF2-40B4-BE49-F238E27FC236}">
              <a16:creationId xmlns:a16="http://schemas.microsoft.com/office/drawing/2014/main" id="{00000000-0008-0000-2000-00001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3" name="196 CuadroTexto">
          <a:extLst>
            <a:ext uri="{FF2B5EF4-FFF2-40B4-BE49-F238E27FC236}">
              <a16:creationId xmlns:a16="http://schemas.microsoft.com/office/drawing/2014/main" id="{00000000-0008-0000-2000-00001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4" name="197 CuadroTexto">
          <a:extLst>
            <a:ext uri="{FF2B5EF4-FFF2-40B4-BE49-F238E27FC236}">
              <a16:creationId xmlns:a16="http://schemas.microsoft.com/office/drawing/2014/main" id="{00000000-0008-0000-2000-00001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5" name="198 CuadroTexto">
          <a:extLst>
            <a:ext uri="{FF2B5EF4-FFF2-40B4-BE49-F238E27FC236}">
              <a16:creationId xmlns:a16="http://schemas.microsoft.com/office/drawing/2014/main" id="{00000000-0008-0000-2000-00001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6" name="199 CuadroTexto">
          <a:extLst>
            <a:ext uri="{FF2B5EF4-FFF2-40B4-BE49-F238E27FC236}">
              <a16:creationId xmlns:a16="http://schemas.microsoft.com/office/drawing/2014/main" id="{00000000-0008-0000-2000-00002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7" name="200 CuadroTexto">
          <a:extLst>
            <a:ext uri="{FF2B5EF4-FFF2-40B4-BE49-F238E27FC236}">
              <a16:creationId xmlns:a16="http://schemas.microsoft.com/office/drawing/2014/main" id="{00000000-0008-0000-2000-00002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8" name="201 CuadroTexto">
          <a:extLst>
            <a:ext uri="{FF2B5EF4-FFF2-40B4-BE49-F238E27FC236}">
              <a16:creationId xmlns:a16="http://schemas.microsoft.com/office/drawing/2014/main" id="{00000000-0008-0000-2000-00002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59" name="202 CuadroTexto">
          <a:extLst>
            <a:ext uri="{FF2B5EF4-FFF2-40B4-BE49-F238E27FC236}">
              <a16:creationId xmlns:a16="http://schemas.microsoft.com/office/drawing/2014/main" id="{00000000-0008-0000-2000-00002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0" name="203 CuadroTexto">
          <a:extLst>
            <a:ext uri="{FF2B5EF4-FFF2-40B4-BE49-F238E27FC236}">
              <a16:creationId xmlns:a16="http://schemas.microsoft.com/office/drawing/2014/main" id="{00000000-0008-0000-2000-00002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1" name="204 CuadroTexto">
          <a:extLst>
            <a:ext uri="{FF2B5EF4-FFF2-40B4-BE49-F238E27FC236}">
              <a16:creationId xmlns:a16="http://schemas.microsoft.com/office/drawing/2014/main" id="{00000000-0008-0000-2000-00002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2" name="205 CuadroTexto">
          <a:extLst>
            <a:ext uri="{FF2B5EF4-FFF2-40B4-BE49-F238E27FC236}">
              <a16:creationId xmlns:a16="http://schemas.microsoft.com/office/drawing/2014/main" id="{00000000-0008-0000-2000-00002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3" name="206 CuadroTexto">
          <a:extLst>
            <a:ext uri="{FF2B5EF4-FFF2-40B4-BE49-F238E27FC236}">
              <a16:creationId xmlns:a16="http://schemas.microsoft.com/office/drawing/2014/main" id="{00000000-0008-0000-2000-00002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4" name="207 CuadroTexto">
          <a:extLst>
            <a:ext uri="{FF2B5EF4-FFF2-40B4-BE49-F238E27FC236}">
              <a16:creationId xmlns:a16="http://schemas.microsoft.com/office/drawing/2014/main" id="{00000000-0008-0000-2000-00002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5" name="208 CuadroTexto">
          <a:extLst>
            <a:ext uri="{FF2B5EF4-FFF2-40B4-BE49-F238E27FC236}">
              <a16:creationId xmlns:a16="http://schemas.microsoft.com/office/drawing/2014/main" id="{00000000-0008-0000-2000-00002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6" name="209 CuadroTexto">
          <a:extLst>
            <a:ext uri="{FF2B5EF4-FFF2-40B4-BE49-F238E27FC236}">
              <a16:creationId xmlns:a16="http://schemas.microsoft.com/office/drawing/2014/main" id="{00000000-0008-0000-2000-00002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7" name="210 CuadroTexto">
          <a:extLst>
            <a:ext uri="{FF2B5EF4-FFF2-40B4-BE49-F238E27FC236}">
              <a16:creationId xmlns:a16="http://schemas.microsoft.com/office/drawing/2014/main" id="{00000000-0008-0000-2000-00002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8" name="211 CuadroTexto">
          <a:extLst>
            <a:ext uri="{FF2B5EF4-FFF2-40B4-BE49-F238E27FC236}">
              <a16:creationId xmlns:a16="http://schemas.microsoft.com/office/drawing/2014/main" id="{00000000-0008-0000-2000-00002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69" name="212 CuadroTexto">
          <a:extLst>
            <a:ext uri="{FF2B5EF4-FFF2-40B4-BE49-F238E27FC236}">
              <a16:creationId xmlns:a16="http://schemas.microsoft.com/office/drawing/2014/main" id="{00000000-0008-0000-2000-00002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0" name="213 CuadroTexto">
          <a:extLst>
            <a:ext uri="{FF2B5EF4-FFF2-40B4-BE49-F238E27FC236}">
              <a16:creationId xmlns:a16="http://schemas.microsoft.com/office/drawing/2014/main" id="{00000000-0008-0000-2000-00002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1" name="214 CuadroTexto">
          <a:extLst>
            <a:ext uri="{FF2B5EF4-FFF2-40B4-BE49-F238E27FC236}">
              <a16:creationId xmlns:a16="http://schemas.microsoft.com/office/drawing/2014/main" id="{00000000-0008-0000-2000-00002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2" name="215 CuadroTexto">
          <a:extLst>
            <a:ext uri="{FF2B5EF4-FFF2-40B4-BE49-F238E27FC236}">
              <a16:creationId xmlns:a16="http://schemas.microsoft.com/office/drawing/2014/main" id="{00000000-0008-0000-2000-00003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3" name="216 CuadroTexto">
          <a:extLst>
            <a:ext uri="{FF2B5EF4-FFF2-40B4-BE49-F238E27FC236}">
              <a16:creationId xmlns:a16="http://schemas.microsoft.com/office/drawing/2014/main" id="{00000000-0008-0000-2000-00003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4" name="217 CuadroTexto">
          <a:extLst>
            <a:ext uri="{FF2B5EF4-FFF2-40B4-BE49-F238E27FC236}">
              <a16:creationId xmlns:a16="http://schemas.microsoft.com/office/drawing/2014/main" id="{00000000-0008-0000-2000-00003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5" name="218 CuadroTexto">
          <a:extLst>
            <a:ext uri="{FF2B5EF4-FFF2-40B4-BE49-F238E27FC236}">
              <a16:creationId xmlns:a16="http://schemas.microsoft.com/office/drawing/2014/main" id="{00000000-0008-0000-2000-00003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6" name="219 CuadroTexto">
          <a:extLst>
            <a:ext uri="{FF2B5EF4-FFF2-40B4-BE49-F238E27FC236}">
              <a16:creationId xmlns:a16="http://schemas.microsoft.com/office/drawing/2014/main" id="{00000000-0008-0000-2000-00003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7" name="220 CuadroTexto">
          <a:extLst>
            <a:ext uri="{FF2B5EF4-FFF2-40B4-BE49-F238E27FC236}">
              <a16:creationId xmlns:a16="http://schemas.microsoft.com/office/drawing/2014/main" id="{00000000-0008-0000-2000-00003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8" name="221 CuadroTexto">
          <a:extLst>
            <a:ext uri="{FF2B5EF4-FFF2-40B4-BE49-F238E27FC236}">
              <a16:creationId xmlns:a16="http://schemas.microsoft.com/office/drawing/2014/main" id="{00000000-0008-0000-2000-00003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79" name="222 CuadroTexto">
          <a:extLst>
            <a:ext uri="{FF2B5EF4-FFF2-40B4-BE49-F238E27FC236}">
              <a16:creationId xmlns:a16="http://schemas.microsoft.com/office/drawing/2014/main" id="{00000000-0008-0000-2000-00003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0" name="223 CuadroTexto">
          <a:extLst>
            <a:ext uri="{FF2B5EF4-FFF2-40B4-BE49-F238E27FC236}">
              <a16:creationId xmlns:a16="http://schemas.microsoft.com/office/drawing/2014/main" id="{00000000-0008-0000-2000-00003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1" name="224 CuadroTexto">
          <a:extLst>
            <a:ext uri="{FF2B5EF4-FFF2-40B4-BE49-F238E27FC236}">
              <a16:creationId xmlns:a16="http://schemas.microsoft.com/office/drawing/2014/main" id="{00000000-0008-0000-2000-00003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2" name="225 CuadroTexto">
          <a:extLst>
            <a:ext uri="{FF2B5EF4-FFF2-40B4-BE49-F238E27FC236}">
              <a16:creationId xmlns:a16="http://schemas.microsoft.com/office/drawing/2014/main" id="{00000000-0008-0000-2000-00003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3" name="226 CuadroTexto">
          <a:extLst>
            <a:ext uri="{FF2B5EF4-FFF2-40B4-BE49-F238E27FC236}">
              <a16:creationId xmlns:a16="http://schemas.microsoft.com/office/drawing/2014/main" id="{00000000-0008-0000-2000-00003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4" name="227 CuadroTexto">
          <a:extLst>
            <a:ext uri="{FF2B5EF4-FFF2-40B4-BE49-F238E27FC236}">
              <a16:creationId xmlns:a16="http://schemas.microsoft.com/office/drawing/2014/main" id="{00000000-0008-0000-2000-00003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5" name="228 CuadroTexto">
          <a:extLst>
            <a:ext uri="{FF2B5EF4-FFF2-40B4-BE49-F238E27FC236}">
              <a16:creationId xmlns:a16="http://schemas.microsoft.com/office/drawing/2014/main" id="{00000000-0008-0000-2000-00003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6" name="229 CuadroTexto">
          <a:extLst>
            <a:ext uri="{FF2B5EF4-FFF2-40B4-BE49-F238E27FC236}">
              <a16:creationId xmlns:a16="http://schemas.microsoft.com/office/drawing/2014/main" id="{00000000-0008-0000-2000-00003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7" name="230 CuadroTexto">
          <a:extLst>
            <a:ext uri="{FF2B5EF4-FFF2-40B4-BE49-F238E27FC236}">
              <a16:creationId xmlns:a16="http://schemas.microsoft.com/office/drawing/2014/main" id="{00000000-0008-0000-2000-00003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8" name="231 CuadroTexto">
          <a:extLst>
            <a:ext uri="{FF2B5EF4-FFF2-40B4-BE49-F238E27FC236}">
              <a16:creationId xmlns:a16="http://schemas.microsoft.com/office/drawing/2014/main" id="{00000000-0008-0000-2000-00004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89" name="232 CuadroTexto">
          <a:extLst>
            <a:ext uri="{FF2B5EF4-FFF2-40B4-BE49-F238E27FC236}">
              <a16:creationId xmlns:a16="http://schemas.microsoft.com/office/drawing/2014/main" id="{00000000-0008-0000-2000-00004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0" name="233 CuadroTexto">
          <a:extLst>
            <a:ext uri="{FF2B5EF4-FFF2-40B4-BE49-F238E27FC236}">
              <a16:creationId xmlns:a16="http://schemas.microsoft.com/office/drawing/2014/main" id="{00000000-0008-0000-2000-00004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1" name="234 CuadroTexto">
          <a:extLst>
            <a:ext uri="{FF2B5EF4-FFF2-40B4-BE49-F238E27FC236}">
              <a16:creationId xmlns:a16="http://schemas.microsoft.com/office/drawing/2014/main" id="{00000000-0008-0000-2000-00004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2" name="235 CuadroTexto">
          <a:extLst>
            <a:ext uri="{FF2B5EF4-FFF2-40B4-BE49-F238E27FC236}">
              <a16:creationId xmlns:a16="http://schemas.microsoft.com/office/drawing/2014/main" id="{00000000-0008-0000-2000-00004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3" name="236 CuadroTexto">
          <a:extLst>
            <a:ext uri="{FF2B5EF4-FFF2-40B4-BE49-F238E27FC236}">
              <a16:creationId xmlns:a16="http://schemas.microsoft.com/office/drawing/2014/main" id="{00000000-0008-0000-2000-00004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4" name="237 CuadroTexto">
          <a:extLst>
            <a:ext uri="{FF2B5EF4-FFF2-40B4-BE49-F238E27FC236}">
              <a16:creationId xmlns:a16="http://schemas.microsoft.com/office/drawing/2014/main" id="{00000000-0008-0000-2000-00004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5" name="238 CuadroTexto">
          <a:extLst>
            <a:ext uri="{FF2B5EF4-FFF2-40B4-BE49-F238E27FC236}">
              <a16:creationId xmlns:a16="http://schemas.microsoft.com/office/drawing/2014/main" id="{00000000-0008-0000-2000-00004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6" name="239 CuadroTexto">
          <a:extLst>
            <a:ext uri="{FF2B5EF4-FFF2-40B4-BE49-F238E27FC236}">
              <a16:creationId xmlns:a16="http://schemas.microsoft.com/office/drawing/2014/main" id="{00000000-0008-0000-2000-00004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7" name="240 CuadroTexto">
          <a:extLst>
            <a:ext uri="{FF2B5EF4-FFF2-40B4-BE49-F238E27FC236}">
              <a16:creationId xmlns:a16="http://schemas.microsoft.com/office/drawing/2014/main" id="{00000000-0008-0000-2000-00004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8" name="241 CuadroTexto">
          <a:extLst>
            <a:ext uri="{FF2B5EF4-FFF2-40B4-BE49-F238E27FC236}">
              <a16:creationId xmlns:a16="http://schemas.microsoft.com/office/drawing/2014/main" id="{00000000-0008-0000-2000-00004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099" name="242 CuadroTexto">
          <a:extLst>
            <a:ext uri="{FF2B5EF4-FFF2-40B4-BE49-F238E27FC236}">
              <a16:creationId xmlns:a16="http://schemas.microsoft.com/office/drawing/2014/main" id="{00000000-0008-0000-2000-00004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0" name="243 CuadroTexto">
          <a:extLst>
            <a:ext uri="{FF2B5EF4-FFF2-40B4-BE49-F238E27FC236}">
              <a16:creationId xmlns:a16="http://schemas.microsoft.com/office/drawing/2014/main" id="{00000000-0008-0000-2000-00004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1" name="244 CuadroTexto">
          <a:extLst>
            <a:ext uri="{FF2B5EF4-FFF2-40B4-BE49-F238E27FC236}">
              <a16:creationId xmlns:a16="http://schemas.microsoft.com/office/drawing/2014/main" id="{00000000-0008-0000-2000-00004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2" name="245 CuadroTexto">
          <a:extLst>
            <a:ext uri="{FF2B5EF4-FFF2-40B4-BE49-F238E27FC236}">
              <a16:creationId xmlns:a16="http://schemas.microsoft.com/office/drawing/2014/main" id="{00000000-0008-0000-2000-00004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3" name="246 CuadroTexto">
          <a:extLst>
            <a:ext uri="{FF2B5EF4-FFF2-40B4-BE49-F238E27FC236}">
              <a16:creationId xmlns:a16="http://schemas.microsoft.com/office/drawing/2014/main" id="{00000000-0008-0000-2000-00004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4" name="247 CuadroTexto">
          <a:extLst>
            <a:ext uri="{FF2B5EF4-FFF2-40B4-BE49-F238E27FC236}">
              <a16:creationId xmlns:a16="http://schemas.microsoft.com/office/drawing/2014/main" id="{00000000-0008-0000-2000-00005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5" name="248 CuadroTexto">
          <a:extLst>
            <a:ext uri="{FF2B5EF4-FFF2-40B4-BE49-F238E27FC236}">
              <a16:creationId xmlns:a16="http://schemas.microsoft.com/office/drawing/2014/main" id="{00000000-0008-0000-2000-00005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6" name="249 CuadroTexto">
          <a:extLst>
            <a:ext uri="{FF2B5EF4-FFF2-40B4-BE49-F238E27FC236}">
              <a16:creationId xmlns:a16="http://schemas.microsoft.com/office/drawing/2014/main" id="{00000000-0008-0000-2000-00005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7" name="250 CuadroTexto">
          <a:extLst>
            <a:ext uri="{FF2B5EF4-FFF2-40B4-BE49-F238E27FC236}">
              <a16:creationId xmlns:a16="http://schemas.microsoft.com/office/drawing/2014/main" id="{00000000-0008-0000-2000-00005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8" name="251 CuadroTexto">
          <a:extLst>
            <a:ext uri="{FF2B5EF4-FFF2-40B4-BE49-F238E27FC236}">
              <a16:creationId xmlns:a16="http://schemas.microsoft.com/office/drawing/2014/main" id="{00000000-0008-0000-2000-00005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09" name="252 CuadroTexto">
          <a:extLst>
            <a:ext uri="{FF2B5EF4-FFF2-40B4-BE49-F238E27FC236}">
              <a16:creationId xmlns:a16="http://schemas.microsoft.com/office/drawing/2014/main" id="{00000000-0008-0000-2000-00005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0" name="253 CuadroTexto">
          <a:extLst>
            <a:ext uri="{FF2B5EF4-FFF2-40B4-BE49-F238E27FC236}">
              <a16:creationId xmlns:a16="http://schemas.microsoft.com/office/drawing/2014/main" id="{00000000-0008-0000-2000-00005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1" name="254 CuadroTexto">
          <a:extLst>
            <a:ext uri="{FF2B5EF4-FFF2-40B4-BE49-F238E27FC236}">
              <a16:creationId xmlns:a16="http://schemas.microsoft.com/office/drawing/2014/main" id="{00000000-0008-0000-2000-00005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2" name="255 CuadroTexto">
          <a:extLst>
            <a:ext uri="{FF2B5EF4-FFF2-40B4-BE49-F238E27FC236}">
              <a16:creationId xmlns:a16="http://schemas.microsoft.com/office/drawing/2014/main" id="{00000000-0008-0000-2000-00005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3" name="256 CuadroTexto">
          <a:extLst>
            <a:ext uri="{FF2B5EF4-FFF2-40B4-BE49-F238E27FC236}">
              <a16:creationId xmlns:a16="http://schemas.microsoft.com/office/drawing/2014/main" id="{00000000-0008-0000-2000-00005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4" name="257 CuadroTexto">
          <a:extLst>
            <a:ext uri="{FF2B5EF4-FFF2-40B4-BE49-F238E27FC236}">
              <a16:creationId xmlns:a16="http://schemas.microsoft.com/office/drawing/2014/main" id="{00000000-0008-0000-2000-00005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5" name="258 CuadroTexto">
          <a:extLst>
            <a:ext uri="{FF2B5EF4-FFF2-40B4-BE49-F238E27FC236}">
              <a16:creationId xmlns:a16="http://schemas.microsoft.com/office/drawing/2014/main" id="{00000000-0008-0000-2000-00005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6" name="259 CuadroTexto">
          <a:extLst>
            <a:ext uri="{FF2B5EF4-FFF2-40B4-BE49-F238E27FC236}">
              <a16:creationId xmlns:a16="http://schemas.microsoft.com/office/drawing/2014/main" id="{00000000-0008-0000-2000-00005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7" name="260 CuadroTexto">
          <a:extLst>
            <a:ext uri="{FF2B5EF4-FFF2-40B4-BE49-F238E27FC236}">
              <a16:creationId xmlns:a16="http://schemas.microsoft.com/office/drawing/2014/main" id="{00000000-0008-0000-2000-00005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8" name="261 CuadroTexto">
          <a:extLst>
            <a:ext uri="{FF2B5EF4-FFF2-40B4-BE49-F238E27FC236}">
              <a16:creationId xmlns:a16="http://schemas.microsoft.com/office/drawing/2014/main" id="{00000000-0008-0000-2000-00005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19" name="262 CuadroTexto">
          <a:extLst>
            <a:ext uri="{FF2B5EF4-FFF2-40B4-BE49-F238E27FC236}">
              <a16:creationId xmlns:a16="http://schemas.microsoft.com/office/drawing/2014/main" id="{00000000-0008-0000-2000-00005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0" name="263 CuadroTexto">
          <a:extLst>
            <a:ext uri="{FF2B5EF4-FFF2-40B4-BE49-F238E27FC236}">
              <a16:creationId xmlns:a16="http://schemas.microsoft.com/office/drawing/2014/main" id="{00000000-0008-0000-2000-00006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1" name="264 CuadroTexto">
          <a:extLst>
            <a:ext uri="{FF2B5EF4-FFF2-40B4-BE49-F238E27FC236}">
              <a16:creationId xmlns:a16="http://schemas.microsoft.com/office/drawing/2014/main" id="{00000000-0008-0000-2000-00006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2" name="265 CuadroTexto">
          <a:extLst>
            <a:ext uri="{FF2B5EF4-FFF2-40B4-BE49-F238E27FC236}">
              <a16:creationId xmlns:a16="http://schemas.microsoft.com/office/drawing/2014/main" id="{00000000-0008-0000-2000-00006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3" name="266 CuadroTexto">
          <a:extLst>
            <a:ext uri="{FF2B5EF4-FFF2-40B4-BE49-F238E27FC236}">
              <a16:creationId xmlns:a16="http://schemas.microsoft.com/office/drawing/2014/main" id="{00000000-0008-0000-2000-00006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24" name="267 CuadroTexto">
          <a:extLst>
            <a:ext uri="{FF2B5EF4-FFF2-40B4-BE49-F238E27FC236}">
              <a16:creationId xmlns:a16="http://schemas.microsoft.com/office/drawing/2014/main" id="{00000000-0008-0000-2000-00006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5" name="268 CuadroTexto">
          <a:extLst>
            <a:ext uri="{FF2B5EF4-FFF2-40B4-BE49-F238E27FC236}">
              <a16:creationId xmlns:a16="http://schemas.microsoft.com/office/drawing/2014/main" id="{00000000-0008-0000-2000-000065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6" name="269 CuadroTexto">
          <a:extLst>
            <a:ext uri="{FF2B5EF4-FFF2-40B4-BE49-F238E27FC236}">
              <a16:creationId xmlns:a16="http://schemas.microsoft.com/office/drawing/2014/main" id="{00000000-0008-0000-2000-000066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7" name="270 CuadroTexto">
          <a:extLst>
            <a:ext uri="{FF2B5EF4-FFF2-40B4-BE49-F238E27FC236}">
              <a16:creationId xmlns:a16="http://schemas.microsoft.com/office/drawing/2014/main" id="{00000000-0008-0000-2000-000067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8" name="271 CuadroTexto">
          <a:extLst>
            <a:ext uri="{FF2B5EF4-FFF2-40B4-BE49-F238E27FC236}">
              <a16:creationId xmlns:a16="http://schemas.microsoft.com/office/drawing/2014/main" id="{00000000-0008-0000-2000-000068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29" name="272 CuadroTexto">
          <a:extLst>
            <a:ext uri="{FF2B5EF4-FFF2-40B4-BE49-F238E27FC236}">
              <a16:creationId xmlns:a16="http://schemas.microsoft.com/office/drawing/2014/main" id="{00000000-0008-0000-2000-000069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0" name="273 CuadroTexto">
          <a:extLst>
            <a:ext uri="{FF2B5EF4-FFF2-40B4-BE49-F238E27FC236}">
              <a16:creationId xmlns:a16="http://schemas.microsoft.com/office/drawing/2014/main" id="{00000000-0008-0000-2000-00006A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1" name="274 CuadroTexto">
          <a:extLst>
            <a:ext uri="{FF2B5EF4-FFF2-40B4-BE49-F238E27FC236}">
              <a16:creationId xmlns:a16="http://schemas.microsoft.com/office/drawing/2014/main" id="{00000000-0008-0000-2000-00006B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2" name="275 CuadroTexto">
          <a:extLst>
            <a:ext uri="{FF2B5EF4-FFF2-40B4-BE49-F238E27FC236}">
              <a16:creationId xmlns:a16="http://schemas.microsoft.com/office/drawing/2014/main" id="{00000000-0008-0000-2000-00006C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3" name="276 CuadroTexto">
          <a:extLst>
            <a:ext uri="{FF2B5EF4-FFF2-40B4-BE49-F238E27FC236}">
              <a16:creationId xmlns:a16="http://schemas.microsoft.com/office/drawing/2014/main" id="{00000000-0008-0000-2000-00006D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4" name="277 CuadroTexto">
          <a:extLst>
            <a:ext uri="{FF2B5EF4-FFF2-40B4-BE49-F238E27FC236}">
              <a16:creationId xmlns:a16="http://schemas.microsoft.com/office/drawing/2014/main" id="{00000000-0008-0000-2000-00006E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5" name="278 CuadroTexto">
          <a:extLst>
            <a:ext uri="{FF2B5EF4-FFF2-40B4-BE49-F238E27FC236}">
              <a16:creationId xmlns:a16="http://schemas.microsoft.com/office/drawing/2014/main" id="{00000000-0008-0000-2000-00006F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6" name="279 CuadroTexto">
          <a:extLst>
            <a:ext uri="{FF2B5EF4-FFF2-40B4-BE49-F238E27FC236}">
              <a16:creationId xmlns:a16="http://schemas.microsoft.com/office/drawing/2014/main" id="{00000000-0008-0000-2000-000070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7" name="280 CuadroTexto">
          <a:extLst>
            <a:ext uri="{FF2B5EF4-FFF2-40B4-BE49-F238E27FC236}">
              <a16:creationId xmlns:a16="http://schemas.microsoft.com/office/drawing/2014/main" id="{00000000-0008-0000-2000-000071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8" name="281 CuadroTexto">
          <a:extLst>
            <a:ext uri="{FF2B5EF4-FFF2-40B4-BE49-F238E27FC236}">
              <a16:creationId xmlns:a16="http://schemas.microsoft.com/office/drawing/2014/main" id="{00000000-0008-0000-2000-000072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39" name="282 CuadroTexto">
          <a:extLst>
            <a:ext uri="{FF2B5EF4-FFF2-40B4-BE49-F238E27FC236}">
              <a16:creationId xmlns:a16="http://schemas.microsoft.com/office/drawing/2014/main" id="{00000000-0008-0000-2000-000073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0" name="283 CuadroTexto">
          <a:extLst>
            <a:ext uri="{FF2B5EF4-FFF2-40B4-BE49-F238E27FC236}">
              <a16:creationId xmlns:a16="http://schemas.microsoft.com/office/drawing/2014/main" id="{00000000-0008-0000-2000-000074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141" name="284 CuadroTexto">
          <a:extLst>
            <a:ext uri="{FF2B5EF4-FFF2-40B4-BE49-F238E27FC236}">
              <a16:creationId xmlns:a16="http://schemas.microsoft.com/office/drawing/2014/main" id="{00000000-0008-0000-2000-00007504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2" name="285 CuadroTexto">
          <a:extLst>
            <a:ext uri="{FF2B5EF4-FFF2-40B4-BE49-F238E27FC236}">
              <a16:creationId xmlns:a16="http://schemas.microsoft.com/office/drawing/2014/main" id="{00000000-0008-0000-2000-00007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3" name="286 CuadroTexto">
          <a:extLst>
            <a:ext uri="{FF2B5EF4-FFF2-40B4-BE49-F238E27FC236}">
              <a16:creationId xmlns:a16="http://schemas.microsoft.com/office/drawing/2014/main" id="{00000000-0008-0000-2000-00007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4" name="287 CuadroTexto">
          <a:extLst>
            <a:ext uri="{FF2B5EF4-FFF2-40B4-BE49-F238E27FC236}">
              <a16:creationId xmlns:a16="http://schemas.microsoft.com/office/drawing/2014/main" id="{00000000-0008-0000-2000-00007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5" name="288 CuadroTexto">
          <a:extLst>
            <a:ext uri="{FF2B5EF4-FFF2-40B4-BE49-F238E27FC236}">
              <a16:creationId xmlns:a16="http://schemas.microsoft.com/office/drawing/2014/main" id="{00000000-0008-0000-2000-00007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6" name="289 CuadroTexto">
          <a:extLst>
            <a:ext uri="{FF2B5EF4-FFF2-40B4-BE49-F238E27FC236}">
              <a16:creationId xmlns:a16="http://schemas.microsoft.com/office/drawing/2014/main" id="{00000000-0008-0000-2000-00007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7" name="290 CuadroTexto">
          <a:extLst>
            <a:ext uri="{FF2B5EF4-FFF2-40B4-BE49-F238E27FC236}">
              <a16:creationId xmlns:a16="http://schemas.microsoft.com/office/drawing/2014/main" id="{00000000-0008-0000-2000-00007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8" name="291 CuadroTexto">
          <a:extLst>
            <a:ext uri="{FF2B5EF4-FFF2-40B4-BE49-F238E27FC236}">
              <a16:creationId xmlns:a16="http://schemas.microsoft.com/office/drawing/2014/main" id="{00000000-0008-0000-2000-00007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49" name="292 CuadroTexto">
          <a:extLst>
            <a:ext uri="{FF2B5EF4-FFF2-40B4-BE49-F238E27FC236}">
              <a16:creationId xmlns:a16="http://schemas.microsoft.com/office/drawing/2014/main" id="{00000000-0008-0000-2000-00007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0" name="293 CuadroTexto">
          <a:extLst>
            <a:ext uri="{FF2B5EF4-FFF2-40B4-BE49-F238E27FC236}">
              <a16:creationId xmlns:a16="http://schemas.microsoft.com/office/drawing/2014/main" id="{00000000-0008-0000-2000-00007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1" name="294 CuadroTexto">
          <a:extLst>
            <a:ext uri="{FF2B5EF4-FFF2-40B4-BE49-F238E27FC236}">
              <a16:creationId xmlns:a16="http://schemas.microsoft.com/office/drawing/2014/main" id="{00000000-0008-0000-2000-00007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2" name="295 CuadroTexto">
          <a:extLst>
            <a:ext uri="{FF2B5EF4-FFF2-40B4-BE49-F238E27FC236}">
              <a16:creationId xmlns:a16="http://schemas.microsoft.com/office/drawing/2014/main" id="{00000000-0008-0000-2000-00008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3" name="296 CuadroTexto">
          <a:extLst>
            <a:ext uri="{FF2B5EF4-FFF2-40B4-BE49-F238E27FC236}">
              <a16:creationId xmlns:a16="http://schemas.microsoft.com/office/drawing/2014/main" id="{00000000-0008-0000-2000-00008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54" name="17 CuadroTexto">
          <a:extLst>
            <a:ext uri="{FF2B5EF4-FFF2-40B4-BE49-F238E27FC236}">
              <a16:creationId xmlns:a16="http://schemas.microsoft.com/office/drawing/2014/main" id="{00000000-0008-0000-2000-00008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5" name="90 CuadroTexto">
          <a:extLst>
            <a:ext uri="{FF2B5EF4-FFF2-40B4-BE49-F238E27FC236}">
              <a16:creationId xmlns:a16="http://schemas.microsoft.com/office/drawing/2014/main" id="{00000000-0008-0000-2000-000083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6" name="91 CuadroTexto">
          <a:extLst>
            <a:ext uri="{FF2B5EF4-FFF2-40B4-BE49-F238E27FC236}">
              <a16:creationId xmlns:a16="http://schemas.microsoft.com/office/drawing/2014/main" id="{00000000-0008-0000-2000-000084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7" name="92 CuadroTexto">
          <a:extLst>
            <a:ext uri="{FF2B5EF4-FFF2-40B4-BE49-F238E27FC236}">
              <a16:creationId xmlns:a16="http://schemas.microsoft.com/office/drawing/2014/main" id="{00000000-0008-0000-2000-000085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8" name="93 CuadroTexto">
          <a:extLst>
            <a:ext uri="{FF2B5EF4-FFF2-40B4-BE49-F238E27FC236}">
              <a16:creationId xmlns:a16="http://schemas.microsoft.com/office/drawing/2014/main" id="{00000000-0008-0000-2000-000086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59" name="94 CuadroTexto">
          <a:extLst>
            <a:ext uri="{FF2B5EF4-FFF2-40B4-BE49-F238E27FC236}">
              <a16:creationId xmlns:a16="http://schemas.microsoft.com/office/drawing/2014/main" id="{00000000-0008-0000-2000-000087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0" name="95 CuadroTexto">
          <a:extLst>
            <a:ext uri="{FF2B5EF4-FFF2-40B4-BE49-F238E27FC236}">
              <a16:creationId xmlns:a16="http://schemas.microsoft.com/office/drawing/2014/main" id="{00000000-0008-0000-2000-000088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1" name="96 CuadroTexto">
          <a:extLst>
            <a:ext uri="{FF2B5EF4-FFF2-40B4-BE49-F238E27FC236}">
              <a16:creationId xmlns:a16="http://schemas.microsoft.com/office/drawing/2014/main" id="{00000000-0008-0000-2000-000089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2" name="97 CuadroTexto">
          <a:extLst>
            <a:ext uri="{FF2B5EF4-FFF2-40B4-BE49-F238E27FC236}">
              <a16:creationId xmlns:a16="http://schemas.microsoft.com/office/drawing/2014/main" id="{00000000-0008-0000-2000-00008A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3" name="98 CuadroTexto">
          <a:extLst>
            <a:ext uri="{FF2B5EF4-FFF2-40B4-BE49-F238E27FC236}">
              <a16:creationId xmlns:a16="http://schemas.microsoft.com/office/drawing/2014/main" id="{00000000-0008-0000-2000-00008B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4" name="99 CuadroTexto">
          <a:extLst>
            <a:ext uri="{FF2B5EF4-FFF2-40B4-BE49-F238E27FC236}">
              <a16:creationId xmlns:a16="http://schemas.microsoft.com/office/drawing/2014/main" id="{00000000-0008-0000-2000-00008C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5" name="100 CuadroTexto">
          <a:extLst>
            <a:ext uri="{FF2B5EF4-FFF2-40B4-BE49-F238E27FC236}">
              <a16:creationId xmlns:a16="http://schemas.microsoft.com/office/drawing/2014/main" id="{00000000-0008-0000-2000-00008D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166" name="101 CuadroTexto">
          <a:extLst>
            <a:ext uri="{FF2B5EF4-FFF2-40B4-BE49-F238E27FC236}">
              <a16:creationId xmlns:a16="http://schemas.microsoft.com/office/drawing/2014/main" id="{00000000-0008-0000-2000-00008E0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7" name="118 CuadroTexto">
          <a:extLst>
            <a:ext uri="{FF2B5EF4-FFF2-40B4-BE49-F238E27FC236}">
              <a16:creationId xmlns:a16="http://schemas.microsoft.com/office/drawing/2014/main" id="{00000000-0008-0000-2000-00008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8" name="119 CuadroTexto">
          <a:extLst>
            <a:ext uri="{FF2B5EF4-FFF2-40B4-BE49-F238E27FC236}">
              <a16:creationId xmlns:a16="http://schemas.microsoft.com/office/drawing/2014/main" id="{00000000-0008-0000-2000-00009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69" name="120 CuadroTexto">
          <a:extLst>
            <a:ext uri="{FF2B5EF4-FFF2-40B4-BE49-F238E27FC236}">
              <a16:creationId xmlns:a16="http://schemas.microsoft.com/office/drawing/2014/main" id="{00000000-0008-0000-2000-00009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0" name="121 CuadroTexto">
          <a:extLst>
            <a:ext uri="{FF2B5EF4-FFF2-40B4-BE49-F238E27FC236}">
              <a16:creationId xmlns:a16="http://schemas.microsoft.com/office/drawing/2014/main" id="{00000000-0008-0000-2000-00009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1" name="122 CuadroTexto">
          <a:extLst>
            <a:ext uri="{FF2B5EF4-FFF2-40B4-BE49-F238E27FC236}">
              <a16:creationId xmlns:a16="http://schemas.microsoft.com/office/drawing/2014/main" id="{00000000-0008-0000-2000-00009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2" name="123 CuadroTexto">
          <a:extLst>
            <a:ext uri="{FF2B5EF4-FFF2-40B4-BE49-F238E27FC236}">
              <a16:creationId xmlns:a16="http://schemas.microsoft.com/office/drawing/2014/main" id="{00000000-0008-0000-2000-00009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3" name="124 CuadroTexto">
          <a:extLst>
            <a:ext uri="{FF2B5EF4-FFF2-40B4-BE49-F238E27FC236}">
              <a16:creationId xmlns:a16="http://schemas.microsoft.com/office/drawing/2014/main" id="{00000000-0008-0000-2000-00009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4" name="125 CuadroTexto">
          <a:extLst>
            <a:ext uri="{FF2B5EF4-FFF2-40B4-BE49-F238E27FC236}">
              <a16:creationId xmlns:a16="http://schemas.microsoft.com/office/drawing/2014/main" id="{00000000-0008-0000-2000-00009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5" name="143 CuadroTexto">
          <a:extLst>
            <a:ext uri="{FF2B5EF4-FFF2-40B4-BE49-F238E27FC236}">
              <a16:creationId xmlns:a16="http://schemas.microsoft.com/office/drawing/2014/main" id="{00000000-0008-0000-2000-00009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6" name="144 CuadroTexto">
          <a:extLst>
            <a:ext uri="{FF2B5EF4-FFF2-40B4-BE49-F238E27FC236}">
              <a16:creationId xmlns:a16="http://schemas.microsoft.com/office/drawing/2014/main" id="{00000000-0008-0000-2000-00009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7" name="145 CuadroTexto">
          <a:extLst>
            <a:ext uri="{FF2B5EF4-FFF2-40B4-BE49-F238E27FC236}">
              <a16:creationId xmlns:a16="http://schemas.microsoft.com/office/drawing/2014/main" id="{00000000-0008-0000-2000-00009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8" name="146 CuadroTexto">
          <a:extLst>
            <a:ext uri="{FF2B5EF4-FFF2-40B4-BE49-F238E27FC236}">
              <a16:creationId xmlns:a16="http://schemas.microsoft.com/office/drawing/2014/main" id="{00000000-0008-0000-2000-00009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79" name="147 CuadroTexto">
          <a:extLst>
            <a:ext uri="{FF2B5EF4-FFF2-40B4-BE49-F238E27FC236}">
              <a16:creationId xmlns:a16="http://schemas.microsoft.com/office/drawing/2014/main" id="{00000000-0008-0000-2000-00009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0" name="148 CuadroTexto">
          <a:extLst>
            <a:ext uri="{FF2B5EF4-FFF2-40B4-BE49-F238E27FC236}">
              <a16:creationId xmlns:a16="http://schemas.microsoft.com/office/drawing/2014/main" id="{00000000-0008-0000-2000-00009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1" name="149 CuadroTexto">
          <a:extLst>
            <a:ext uri="{FF2B5EF4-FFF2-40B4-BE49-F238E27FC236}">
              <a16:creationId xmlns:a16="http://schemas.microsoft.com/office/drawing/2014/main" id="{00000000-0008-0000-2000-00009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2" name="150 CuadroTexto">
          <a:extLst>
            <a:ext uri="{FF2B5EF4-FFF2-40B4-BE49-F238E27FC236}">
              <a16:creationId xmlns:a16="http://schemas.microsoft.com/office/drawing/2014/main" id="{00000000-0008-0000-2000-00009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3" name="151 CuadroTexto">
          <a:extLst>
            <a:ext uri="{FF2B5EF4-FFF2-40B4-BE49-F238E27FC236}">
              <a16:creationId xmlns:a16="http://schemas.microsoft.com/office/drawing/2014/main" id="{00000000-0008-0000-2000-00009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4" name="152 CuadroTexto">
          <a:extLst>
            <a:ext uri="{FF2B5EF4-FFF2-40B4-BE49-F238E27FC236}">
              <a16:creationId xmlns:a16="http://schemas.microsoft.com/office/drawing/2014/main" id="{00000000-0008-0000-2000-0000A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5" name="153 CuadroTexto">
          <a:extLst>
            <a:ext uri="{FF2B5EF4-FFF2-40B4-BE49-F238E27FC236}">
              <a16:creationId xmlns:a16="http://schemas.microsoft.com/office/drawing/2014/main" id="{00000000-0008-0000-2000-0000A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6" name="154 CuadroTexto">
          <a:extLst>
            <a:ext uri="{FF2B5EF4-FFF2-40B4-BE49-F238E27FC236}">
              <a16:creationId xmlns:a16="http://schemas.microsoft.com/office/drawing/2014/main" id="{00000000-0008-0000-2000-0000A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7" name="155 CuadroTexto">
          <a:extLst>
            <a:ext uri="{FF2B5EF4-FFF2-40B4-BE49-F238E27FC236}">
              <a16:creationId xmlns:a16="http://schemas.microsoft.com/office/drawing/2014/main" id="{00000000-0008-0000-2000-0000A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8" name="156 CuadroTexto">
          <a:extLst>
            <a:ext uri="{FF2B5EF4-FFF2-40B4-BE49-F238E27FC236}">
              <a16:creationId xmlns:a16="http://schemas.microsoft.com/office/drawing/2014/main" id="{00000000-0008-0000-2000-0000A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89" name="157 CuadroTexto">
          <a:extLst>
            <a:ext uri="{FF2B5EF4-FFF2-40B4-BE49-F238E27FC236}">
              <a16:creationId xmlns:a16="http://schemas.microsoft.com/office/drawing/2014/main" id="{00000000-0008-0000-2000-0000A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0" name="158 CuadroTexto">
          <a:extLst>
            <a:ext uri="{FF2B5EF4-FFF2-40B4-BE49-F238E27FC236}">
              <a16:creationId xmlns:a16="http://schemas.microsoft.com/office/drawing/2014/main" id="{00000000-0008-0000-2000-0000A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1" name="159 CuadroTexto">
          <a:extLst>
            <a:ext uri="{FF2B5EF4-FFF2-40B4-BE49-F238E27FC236}">
              <a16:creationId xmlns:a16="http://schemas.microsoft.com/office/drawing/2014/main" id="{00000000-0008-0000-2000-0000A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2" name="160 CuadroTexto">
          <a:extLst>
            <a:ext uri="{FF2B5EF4-FFF2-40B4-BE49-F238E27FC236}">
              <a16:creationId xmlns:a16="http://schemas.microsoft.com/office/drawing/2014/main" id="{00000000-0008-0000-2000-0000A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3" name="161 CuadroTexto">
          <a:extLst>
            <a:ext uri="{FF2B5EF4-FFF2-40B4-BE49-F238E27FC236}">
              <a16:creationId xmlns:a16="http://schemas.microsoft.com/office/drawing/2014/main" id="{00000000-0008-0000-2000-0000A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4" name="162 CuadroTexto">
          <a:extLst>
            <a:ext uri="{FF2B5EF4-FFF2-40B4-BE49-F238E27FC236}">
              <a16:creationId xmlns:a16="http://schemas.microsoft.com/office/drawing/2014/main" id="{00000000-0008-0000-2000-0000A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5" name="163 CuadroTexto">
          <a:extLst>
            <a:ext uri="{FF2B5EF4-FFF2-40B4-BE49-F238E27FC236}">
              <a16:creationId xmlns:a16="http://schemas.microsoft.com/office/drawing/2014/main" id="{00000000-0008-0000-2000-0000A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6" name="164 CuadroTexto">
          <a:extLst>
            <a:ext uri="{FF2B5EF4-FFF2-40B4-BE49-F238E27FC236}">
              <a16:creationId xmlns:a16="http://schemas.microsoft.com/office/drawing/2014/main" id="{00000000-0008-0000-2000-0000A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7" name="165 CuadroTexto">
          <a:extLst>
            <a:ext uri="{FF2B5EF4-FFF2-40B4-BE49-F238E27FC236}">
              <a16:creationId xmlns:a16="http://schemas.microsoft.com/office/drawing/2014/main" id="{00000000-0008-0000-2000-0000A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8" name="166 CuadroTexto">
          <a:extLst>
            <a:ext uri="{FF2B5EF4-FFF2-40B4-BE49-F238E27FC236}">
              <a16:creationId xmlns:a16="http://schemas.microsoft.com/office/drawing/2014/main" id="{00000000-0008-0000-2000-0000A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199" name="167 CuadroTexto">
          <a:extLst>
            <a:ext uri="{FF2B5EF4-FFF2-40B4-BE49-F238E27FC236}">
              <a16:creationId xmlns:a16="http://schemas.microsoft.com/office/drawing/2014/main" id="{00000000-0008-0000-2000-0000A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0" name="168 CuadroTexto">
          <a:extLst>
            <a:ext uri="{FF2B5EF4-FFF2-40B4-BE49-F238E27FC236}">
              <a16:creationId xmlns:a16="http://schemas.microsoft.com/office/drawing/2014/main" id="{00000000-0008-0000-2000-0000B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1" name="169 CuadroTexto">
          <a:extLst>
            <a:ext uri="{FF2B5EF4-FFF2-40B4-BE49-F238E27FC236}">
              <a16:creationId xmlns:a16="http://schemas.microsoft.com/office/drawing/2014/main" id="{00000000-0008-0000-2000-0000B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2" name="170 CuadroTexto">
          <a:extLst>
            <a:ext uri="{FF2B5EF4-FFF2-40B4-BE49-F238E27FC236}">
              <a16:creationId xmlns:a16="http://schemas.microsoft.com/office/drawing/2014/main" id="{00000000-0008-0000-2000-0000B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3" name="171 CuadroTexto">
          <a:extLst>
            <a:ext uri="{FF2B5EF4-FFF2-40B4-BE49-F238E27FC236}">
              <a16:creationId xmlns:a16="http://schemas.microsoft.com/office/drawing/2014/main" id="{00000000-0008-0000-2000-0000B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4" name="172 CuadroTexto">
          <a:extLst>
            <a:ext uri="{FF2B5EF4-FFF2-40B4-BE49-F238E27FC236}">
              <a16:creationId xmlns:a16="http://schemas.microsoft.com/office/drawing/2014/main" id="{00000000-0008-0000-2000-0000B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5" name="173 CuadroTexto">
          <a:extLst>
            <a:ext uri="{FF2B5EF4-FFF2-40B4-BE49-F238E27FC236}">
              <a16:creationId xmlns:a16="http://schemas.microsoft.com/office/drawing/2014/main" id="{00000000-0008-0000-2000-0000B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6" name="174 CuadroTexto">
          <a:extLst>
            <a:ext uri="{FF2B5EF4-FFF2-40B4-BE49-F238E27FC236}">
              <a16:creationId xmlns:a16="http://schemas.microsoft.com/office/drawing/2014/main" id="{00000000-0008-0000-2000-0000B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7" name="175 CuadroTexto">
          <a:extLst>
            <a:ext uri="{FF2B5EF4-FFF2-40B4-BE49-F238E27FC236}">
              <a16:creationId xmlns:a16="http://schemas.microsoft.com/office/drawing/2014/main" id="{00000000-0008-0000-2000-0000B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8" name="176 CuadroTexto">
          <a:extLst>
            <a:ext uri="{FF2B5EF4-FFF2-40B4-BE49-F238E27FC236}">
              <a16:creationId xmlns:a16="http://schemas.microsoft.com/office/drawing/2014/main" id="{00000000-0008-0000-2000-0000B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09" name="177 CuadroTexto">
          <a:extLst>
            <a:ext uri="{FF2B5EF4-FFF2-40B4-BE49-F238E27FC236}">
              <a16:creationId xmlns:a16="http://schemas.microsoft.com/office/drawing/2014/main" id="{00000000-0008-0000-2000-0000B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0" name="178 CuadroTexto">
          <a:extLst>
            <a:ext uri="{FF2B5EF4-FFF2-40B4-BE49-F238E27FC236}">
              <a16:creationId xmlns:a16="http://schemas.microsoft.com/office/drawing/2014/main" id="{00000000-0008-0000-2000-0000B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1" name="179 CuadroTexto">
          <a:extLst>
            <a:ext uri="{FF2B5EF4-FFF2-40B4-BE49-F238E27FC236}">
              <a16:creationId xmlns:a16="http://schemas.microsoft.com/office/drawing/2014/main" id="{00000000-0008-0000-2000-0000B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2" name="180 CuadroTexto">
          <a:extLst>
            <a:ext uri="{FF2B5EF4-FFF2-40B4-BE49-F238E27FC236}">
              <a16:creationId xmlns:a16="http://schemas.microsoft.com/office/drawing/2014/main" id="{00000000-0008-0000-2000-0000B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3" name="181 CuadroTexto">
          <a:extLst>
            <a:ext uri="{FF2B5EF4-FFF2-40B4-BE49-F238E27FC236}">
              <a16:creationId xmlns:a16="http://schemas.microsoft.com/office/drawing/2014/main" id="{00000000-0008-0000-2000-0000B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4" name="182 CuadroTexto">
          <a:extLst>
            <a:ext uri="{FF2B5EF4-FFF2-40B4-BE49-F238E27FC236}">
              <a16:creationId xmlns:a16="http://schemas.microsoft.com/office/drawing/2014/main" id="{00000000-0008-0000-2000-0000B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5" name="183 CuadroTexto">
          <a:extLst>
            <a:ext uri="{FF2B5EF4-FFF2-40B4-BE49-F238E27FC236}">
              <a16:creationId xmlns:a16="http://schemas.microsoft.com/office/drawing/2014/main" id="{00000000-0008-0000-2000-0000B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6" name="184 CuadroTexto">
          <a:extLst>
            <a:ext uri="{FF2B5EF4-FFF2-40B4-BE49-F238E27FC236}">
              <a16:creationId xmlns:a16="http://schemas.microsoft.com/office/drawing/2014/main" id="{00000000-0008-0000-2000-0000C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7" name="185 CuadroTexto">
          <a:extLst>
            <a:ext uri="{FF2B5EF4-FFF2-40B4-BE49-F238E27FC236}">
              <a16:creationId xmlns:a16="http://schemas.microsoft.com/office/drawing/2014/main" id="{00000000-0008-0000-2000-0000C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8" name="186 CuadroTexto">
          <a:extLst>
            <a:ext uri="{FF2B5EF4-FFF2-40B4-BE49-F238E27FC236}">
              <a16:creationId xmlns:a16="http://schemas.microsoft.com/office/drawing/2014/main" id="{00000000-0008-0000-2000-0000C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19" name="187 CuadroTexto">
          <a:extLst>
            <a:ext uri="{FF2B5EF4-FFF2-40B4-BE49-F238E27FC236}">
              <a16:creationId xmlns:a16="http://schemas.microsoft.com/office/drawing/2014/main" id="{00000000-0008-0000-2000-0000C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0" name="188 CuadroTexto">
          <a:extLst>
            <a:ext uri="{FF2B5EF4-FFF2-40B4-BE49-F238E27FC236}">
              <a16:creationId xmlns:a16="http://schemas.microsoft.com/office/drawing/2014/main" id="{00000000-0008-0000-2000-0000C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1" name="189 CuadroTexto">
          <a:extLst>
            <a:ext uri="{FF2B5EF4-FFF2-40B4-BE49-F238E27FC236}">
              <a16:creationId xmlns:a16="http://schemas.microsoft.com/office/drawing/2014/main" id="{00000000-0008-0000-2000-0000C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2" name="190 CuadroTexto">
          <a:extLst>
            <a:ext uri="{FF2B5EF4-FFF2-40B4-BE49-F238E27FC236}">
              <a16:creationId xmlns:a16="http://schemas.microsoft.com/office/drawing/2014/main" id="{00000000-0008-0000-2000-0000C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3" name="191 CuadroTexto">
          <a:extLst>
            <a:ext uri="{FF2B5EF4-FFF2-40B4-BE49-F238E27FC236}">
              <a16:creationId xmlns:a16="http://schemas.microsoft.com/office/drawing/2014/main" id="{00000000-0008-0000-2000-0000C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4" name="192 CuadroTexto">
          <a:extLst>
            <a:ext uri="{FF2B5EF4-FFF2-40B4-BE49-F238E27FC236}">
              <a16:creationId xmlns:a16="http://schemas.microsoft.com/office/drawing/2014/main" id="{00000000-0008-0000-2000-0000C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5" name="193 CuadroTexto">
          <a:extLst>
            <a:ext uri="{FF2B5EF4-FFF2-40B4-BE49-F238E27FC236}">
              <a16:creationId xmlns:a16="http://schemas.microsoft.com/office/drawing/2014/main" id="{00000000-0008-0000-2000-0000C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6" name="194 CuadroTexto">
          <a:extLst>
            <a:ext uri="{FF2B5EF4-FFF2-40B4-BE49-F238E27FC236}">
              <a16:creationId xmlns:a16="http://schemas.microsoft.com/office/drawing/2014/main" id="{00000000-0008-0000-2000-0000C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7" name="195 CuadroTexto">
          <a:extLst>
            <a:ext uri="{FF2B5EF4-FFF2-40B4-BE49-F238E27FC236}">
              <a16:creationId xmlns:a16="http://schemas.microsoft.com/office/drawing/2014/main" id="{00000000-0008-0000-2000-0000C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8" name="196 CuadroTexto">
          <a:extLst>
            <a:ext uri="{FF2B5EF4-FFF2-40B4-BE49-F238E27FC236}">
              <a16:creationId xmlns:a16="http://schemas.microsoft.com/office/drawing/2014/main" id="{00000000-0008-0000-2000-0000C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29" name="197 CuadroTexto">
          <a:extLst>
            <a:ext uri="{FF2B5EF4-FFF2-40B4-BE49-F238E27FC236}">
              <a16:creationId xmlns:a16="http://schemas.microsoft.com/office/drawing/2014/main" id="{00000000-0008-0000-2000-0000C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0" name="198 CuadroTexto">
          <a:extLst>
            <a:ext uri="{FF2B5EF4-FFF2-40B4-BE49-F238E27FC236}">
              <a16:creationId xmlns:a16="http://schemas.microsoft.com/office/drawing/2014/main" id="{00000000-0008-0000-2000-0000C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1" name="199 CuadroTexto">
          <a:extLst>
            <a:ext uri="{FF2B5EF4-FFF2-40B4-BE49-F238E27FC236}">
              <a16:creationId xmlns:a16="http://schemas.microsoft.com/office/drawing/2014/main" id="{00000000-0008-0000-2000-0000C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2" name="200 CuadroTexto">
          <a:extLst>
            <a:ext uri="{FF2B5EF4-FFF2-40B4-BE49-F238E27FC236}">
              <a16:creationId xmlns:a16="http://schemas.microsoft.com/office/drawing/2014/main" id="{00000000-0008-0000-2000-0000D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3" name="201 CuadroTexto">
          <a:extLst>
            <a:ext uri="{FF2B5EF4-FFF2-40B4-BE49-F238E27FC236}">
              <a16:creationId xmlns:a16="http://schemas.microsoft.com/office/drawing/2014/main" id="{00000000-0008-0000-2000-0000D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4" name="202 CuadroTexto">
          <a:extLst>
            <a:ext uri="{FF2B5EF4-FFF2-40B4-BE49-F238E27FC236}">
              <a16:creationId xmlns:a16="http://schemas.microsoft.com/office/drawing/2014/main" id="{00000000-0008-0000-2000-0000D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5" name="203 CuadroTexto">
          <a:extLst>
            <a:ext uri="{FF2B5EF4-FFF2-40B4-BE49-F238E27FC236}">
              <a16:creationId xmlns:a16="http://schemas.microsoft.com/office/drawing/2014/main" id="{00000000-0008-0000-2000-0000D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6" name="204 CuadroTexto">
          <a:extLst>
            <a:ext uri="{FF2B5EF4-FFF2-40B4-BE49-F238E27FC236}">
              <a16:creationId xmlns:a16="http://schemas.microsoft.com/office/drawing/2014/main" id="{00000000-0008-0000-2000-0000D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7" name="205 CuadroTexto">
          <a:extLst>
            <a:ext uri="{FF2B5EF4-FFF2-40B4-BE49-F238E27FC236}">
              <a16:creationId xmlns:a16="http://schemas.microsoft.com/office/drawing/2014/main" id="{00000000-0008-0000-2000-0000D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8" name="206 CuadroTexto">
          <a:extLst>
            <a:ext uri="{FF2B5EF4-FFF2-40B4-BE49-F238E27FC236}">
              <a16:creationId xmlns:a16="http://schemas.microsoft.com/office/drawing/2014/main" id="{00000000-0008-0000-2000-0000D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39" name="207 CuadroTexto">
          <a:extLst>
            <a:ext uri="{FF2B5EF4-FFF2-40B4-BE49-F238E27FC236}">
              <a16:creationId xmlns:a16="http://schemas.microsoft.com/office/drawing/2014/main" id="{00000000-0008-0000-2000-0000D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0" name="208 CuadroTexto">
          <a:extLst>
            <a:ext uri="{FF2B5EF4-FFF2-40B4-BE49-F238E27FC236}">
              <a16:creationId xmlns:a16="http://schemas.microsoft.com/office/drawing/2014/main" id="{00000000-0008-0000-2000-0000D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1" name="209 CuadroTexto">
          <a:extLst>
            <a:ext uri="{FF2B5EF4-FFF2-40B4-BE49-F238E27FC236}">
              <a16:creationId xmlns:a16="http://schemas.microsoft.com/office/drawing/2014/main" id="{00000000-0008-0000-2000-0000D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2" name="210 CuadroTexto">
          <a:extLst>
            <a:ext uri="{FF2B5EF4-FFF2-40B4-BE49-F238E27FC236}">
              <a16:creationId xmlns:a16="http://schemas.microsoft.com/office/drawing/2014/main" id="{00000000-0008-0000-2000-0000D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3" name="211 CuadroTexto">
          <a:extLst>
            <a:ext uri="{FF2B5EF4-FFF2-40B4-BE49-F238E27FC236}">
              <a16:creationId xmlns:a16="http://schemas.microsoft.com/office/drawing/2014/main" id="{00000000-0008-0000-2000-0000D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4" name="212 CuadroTexto">
          <a:extLst>
            <a:ext uri="{FF2B5EF4-FFF2-40B4-BE49-F238E27FC236}">
              <a16:creationId xmlns:a16="http://schemas.microsoft.com/office/drawing/2014/main" id="{00000000-0008-0000-2000-0000D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5" name="213 CuadroTexto">
          <a:extLst>
            <a:ext uri="{FF2B5EF4-FFF2-40B4-BE49-F238E27FC236}">
              <a16:creationId xmlns:a16="http://schemas.microsoft.com/office/drawing/2014/main" id="{00000000-0008-0000-2000-0000D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6" name="214 CuadroTexto">
          <a:extLst>
            <a:ext uri="{FF2B5EF4-FFF2-40B4-BE49-F238E27FC236}">
              <a16:creationId xmlns:a16="http://schemas.microsoft.com/office/drawing/2014/main" id="{00000000-0008-0000-2000-0000D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7" name="215 CuadroTexto">
          <a:extLst>
            <a:ext uri="{FF2B5EF4-FFF2-40B4-BE49-F238E27FC236}">
              <a16:creationId xmlns:a16="http://schemas.microsoft.com/office/drawing/2014/main" id="{00000000-0008-0000-2000-0000D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8" name="216 CuadroTexto">
          <a:extLst>
            <a:ext uri="{FF2B5EF4-FFF2-40B4-BE49-F238E27FC236}">
              <a16:creationId xmlns:a16="http://schemas.microsoft.com/office/drawing/2014/main" id="{00000000-0008-0000-2000-0000E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49" name="217 CuadroTexto">
          <a:extLst>
            <a:ext uri="{FF2B5EF4-FFF2-40B4-BE49-F238E27FC236}">
              <a16:creationId xmlns:a16="http://schemas.microsoft.com/office/drawing/2014/main" id="{00000000-0008-0000-2000-0000E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0" name="218 CuadroTexto">
          <a:extLst>
            <a:ext uri="{FF2B5EF4-FFF2-40B4-BE49-F238E27FC236}">
              <a16:creationId xmlns:a16="http://schemas.microsoft.com/office/drawing/2014/main" id="{00000000-0008-0000-2000-0000E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1" name="219 CuadroTexto">
          <a:extLst>
            <a:ext uri="{FF2B5EF4-FFF2-40B4-BE49-F238E27FC236}">
              <a16:creationId xmlns:a16="http://schemas.microsoft.com/office/drawing/2014/main" id="{00000000-0008-0000-2000-0000E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2" name="220 CuadroTexto">
          <a:extLst>
            <a:ext uri="{FF2B5EF4-FFF2-40B4-BE49-F238E27FC236}">
              <a16:creationId xmlns:a16="http://schemas.microsoft.com/office/drawing/2014/main" id="{00000000-0008-0000-2000-0000E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3" name="221 CuadroTexto">
          <a:extLst>
            <a:ext uri="{FF2B5EF4-FFF2-40B4-BE49-F238E27FC236}">
              <a16:creationId xmlns:a16="http://schemas.microsoft.com/office/drawing/2014/main" id="{00000000-0008-0000-2000-0000E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4" name="222 CuadroTexto">
          <a:extLst>
            <a:ext uri="{FF2B5EF4-FFF2-40B4-BE49-F238E27FC236}">
              <a16:creationId xmlns:a16="http://schemas.microsoft.com/office/drawing/2014/main" id="{00000000-0008-0000-2000-0000E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5" name="223 CuadroTexto">
          <a:extLst>
            <a:ext uri="{FF2B5EF4-FFF2-40B4-BE49-F238E27FC236}">
              <a16:creationId xmlns:a16="http://schemas.microsoft.com/office/drawing/2014/main" id="{00000000-0008-0000-2000-0000E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6" name="224 CuadroTexto">
          <a:extLst>
            <a:ext uri="{FF2B5EF4-FFF2-40B4-BE49-F238E27FC236}">
              <a16:creationId xmlns:a16="http://schemas.microsoft.com/office/drawing/2014/main" id="{00000000-0008-0000-2000-0000E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7" name="225 CuadroTexto">
          <a:extLst>
            <a:ext uri="{FF2B5EF4-FFF2-40B4-BE49-F238E27FC236}">
              <a16:creationId xmlns:a16="http://schemas.microsoft.com/office/drawing/2014/main" id="{00000000-0008-0000-2000-0000E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8" name="226 CuadroTexto">
          <a:extLst>
            <a:ext uri="{FF2B5EF4-FFF2-40B4-BE49-F238E27FC236}">
              <a16:creationId xmlns:a16="http://schemas.microsoft.com/office/drawing/2014/main" id="{00000000-0008-0000-2000-0000E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59" name="227 CuadroTexto">
          <a:extLst>
            <a:ext uri="{FF2B5EF4-FFF2-40B4-BE49-F238E27FC236}">
              <a16:creationId xmlns:a16="http://schemas.microsoft.com/office/drawing/2014/main" id="{00000000-0008-0000-2000-0000E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0" name="228 CuadroTexto">
          <a:extLst>
            <a:ext uri="{FF2B5EF4-FFF2-40B4-BE49-F238E27FC236}">
              <a16:creationId xmlns:a16="http://schemas.microsoft.com/office/drawing/2014/main" id="{00000000-0008-0000-2000-0000E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1" name="229 CuadroTexto">
          <a:extLst>
            <a:ext uri="{FF2B5EF4-FFF2-40B4-BE49-F238E27FC236}">
              <a16:creationId xmlns:a16="http://schemas.microsoft.com/office/drawing/2014/main" id="{00000000-0008-0000-2000-0000E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2" name="230 CuadroTexto">
          <a:extLst>
            <a:ext uri="{FF2B5EF4-FFF2-40B4-BE49-F238E27FC236}">
              <a16:creationId xmlns:a16="http://schemas.microsoft.com/office/drawing/2014/main" id="{00000000-0008-0000-2000-0000E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3" name="231 CuadroTexto">
          <a:extLst>
            <a:ext uri="{FF2B5EF4-FFF2-40B4-BE49-F238E27FC236}">
              <a16:creationId xmlns:a16="http://schemas.microsoft.com/office/drawing/2014/main" id="{00000000-0008-0000-2000-0000E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4" name="232 CuadroTexto">
          <a:extLst>
            <a:ext uri="{FF2B5EF4-FFF2-40B4-BE49-F238E27FC236}">
              <a16:creationId xmlns:a16="http://schemas.microsoft.com/office/drawing/2014/main" id="{00000000-0008-0000-2000-0000F0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5" name="233 CuadroTexto">
          <a:extLst>
            <a:ext uri="{FF2B5EF4-FFF2-40B4-BE49-F238E27FC236}">
              <a16:creationId xmlns:a16="http://schemas.microsoft.com/office/drawing/2014/main" id="{00000000-0008-0000-2000-0000F1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6" name="234 CuadroTexto">
          <a:extLst>
            <a:ext uri="{FF2B5EF4-FFF2-40B4-BE49-F238E27FC236}">
              <a16:creationId xmlns:a16="http://schemas.microsoft.com/office/drawing/2014/main" id="{00000000-0008-0000-2000-0000F2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7" name="235 CuadroTexto">
          <a:extLst>
            <a:ext uri="{FF2B5EF4-FFF2-40B4-BE49-F238E27FC236}">
              <a16:creationId xmlns:a16="http://schemas.microsoft.com/office/drawing/2014/main" id="{00000000-0008-0000-2000-0000F3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8" name="236 CuadroTexto">
          <a:extLst>
            <a:ext uri="{FF2B5EF4-FFF2-40B4-BE49-F238E27FC236}">
              <a16:creationId xmlns:a16="http://schemas.microsoft.com/office/drawing/2014/main" id="{00000000-0008-0000-2000-0000F4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69" name="237 CuadroTexto">
          <a:extLst>
            <a:ext uri="{FF2B5EF4-FFF2-40B4-BE49-F238E27FC236}">
              <a16:creationId xmlns:a16="http://schemas.microsoft.com/office/drawing/2014/main" id="{00000000-0008-0000-2000-0000F5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0" name="238 CuadroTexto">
          <a:extLst>
            <a:ext uri="{FF2B5EF4-FFF2-40B4-BE49-F238E27FC236}">
              <a16:creationId xmlns:a16="http://schemas.microsoft.com/office/drawing/2014/main" id="{00000000-0008-0000-2000-0000F6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1" name="239 CuadroTexto">
          <a:extLst>
            <a:ext uri="{FF2B5EF4-FFF2-40B4-BE49-F238E27FC236}">
              <a16:creationId xmlns:a16="http://schemas.microsoft.com/office/drawing/2014/main" id="{00000000-0008-0000-2000-0000F7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2" name="240 CuadroTexto">
          <a:extLst>
            <a:ext uri="{FF2B5EF4-FFF2-40B4-BE49-F238E27FC236}">
              <a16:creationId xmlns:a16="http://schemas.microsoft.com/office/drawing/2014/main" id="{00000000-0008-0000-2000-0000F8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3" name="241 CuadroTexto">
          <a:extLst>
            <a:ext uri="{FF2B5EF4-FFF2-40B4-BE49-F238E27FC236}">
              <a16:creationId xmlns:a16="http://schemas.microsoft.com/office/drawing/2014/main" id="{00000000-0008-0000-2000-0000F9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4" name="242 CuadroTexto">
          <a:extLst>
            <a:ext uri="{FF2B5EF4-FFF2-40B4-BE49-F238E27FC236}">
              <a16:creationId xmlns:a16="http://schemas.microsoft.com/office/drawing/2014/main" id="{00000000-0008-0000-2000-0000FA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5" name="243 CuadroTexto">
          <a:extLst>
            <a:ext uri="{FF2B5EF4-FFF2-40B4-BE49-F238E27FC236}">
              <a16:creationId xmlns:a16="http://schemas.microsoft.com/office/drawing/2014/main" id="{00000000-0008-0000-2000-0000FB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6" name="244 CuadroTexto">
          <a:extLst>
            <a:ext uri="{FF2B5EF4-FFF2-40B4-BE49-F238E27FC236}">
              <a16:creationId xmlns:a16="http://schemas.microsoft.com/office/drawing/2014/main" id="{00000000-0008-0000-2000-0000FC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7" name="245 CuadroTexto">
          <a:extLst>
            <a:ext uri="{FF2B5EF4-FFF2-40B4-BE49-F238E27FC236}">
              <a16:creationId xmlns:a16="http://schemas.microsoft.com/office/drawing/2014/main" id="{00000000-0008-0000-2000-0000FD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8" name="246 CuadroTexto">
          <a:extLst>
            <a:ext uri="{FF2B5EF4-FFF2-40B4-BE49-F238E27FC236}">
              <a16:creationId xmlns:a16="http://schemas.microsoft.com/office/drawing/2014/main" id="{00000000-0008-0000-2000-0000FE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79" name="247 CuadroTexto">
          <a:extLst>
            <a:ext uri="{FF2B5EF4-FFF2-40B4-BE49-F238E27FC236}">
              <a16:creationId xmlns:a16="http://schemas.microsoft.com/office/drawing/2014/main" id="{00000000-0008-0000-2000-0000FF0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0" name="248 CuadroTexto">
          <a:extLst>
            <a:ext uri="{FF2B5EF4-FFF2-40B4-BE49-F238E27FC236}">
              <a16:creationId xmlns:a16="http://schemas.microsoft.com/office/drawing/2014/main" id="{00000000-0008-0000-2000-00000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1" name="249 CuadroTexto">
          <a:extLst>
            <a:ext uri="{FF2B5EF4-FFF2-40B4-BE49-F238E27FC236}">
              <a16:creationId xmlns:a16="http://schemas.microsoft.com/office/drawing/2014/main" id="{00000000-0008-0000-2000-00000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2" name="250 CuadroTexto">
          <a:extLst>
            <a:ext uri="{FF2B5EF4-FFF2-40B4-BE49-F238E27FC236}">
              <a16:creationId xmlns:a16="http://schemas.microsoft.com/office/drawing/2014/main" id="{00000000-0008-0000-2000-00000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3" name="251 CuadroTexto">
          <a:extLst>
            <a:ext uri="{FF2B5EF4-FFF2-40B4-BE49-F238E27FC236}">
              <a16:creationId xmlns:a16="http://schemas.microsoft.com/office/drawing/2014/main" id="{00000000-0008-0000-2000-00000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4" name="252 CuadroTexto">
          <a:extLst>
            <a:ext uri="{FF2B5EF4-FFF2-40B4-BE49-F238E27FC236}">
              <a16:creationId xmlns:a16="http://schemas.microsoft.com/office/drawing/2014/main" id="{00000000-0008-0000-2000-00000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5" name="253 CuadroTexto">
          <a:extLst>
            <a:ext uri="{FF2B5EF4-FFF2-40B4-BE49-F238E27FC236}">
              <a16:creationId xmlns:a16="http://schemas.microsoft.com/office/drawing/2014/main" id="{00000000-0008-0000-2000-00000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6" name="254 CuadroTexto">
          <a:extLst>
            <a:ext uri="{FF2B5EF4-FFF2-40B4-BE49-F238E27FC236}">
              <a16:creationId xmlns:a16="http://schemas.microsoft.com/office/drawing/2014/main" id="{00000000-0008-0000-2000-00000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7" name="255 CuadroTexto">
          <a:extLst>
            <a:ext uri="{FF2B5EF4-FFF2-40B4-BE49-F238E27FC236}">
              <a16:creationId xmlns:a16="http://schemas.microsoft.com/office/drawing/2014/main" id="{00000000-0008-0000-2000-00000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8" name="256 CuadroTexto">
          <a:extLst>
            <a:ext uri="{FF2B5EF4-FFF2-40B4-BE49-F238E27FC236}">
              <a16:creationId xmlns:a16="http://schemas.microsoft.com/office/drawing/2014/main" id="{00000000-0008-0000-2000-00000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89" name="257 CuadroTexto">
          <a:extLst>
            <a:ext uri="{FF2B5EF4-FFF2-40B4-BE49-F238E27FC236}">
              <a16:creationId xmlns:a16="http://schemas.microsoft.com/office/drawing/2014/main" id="{00000000-0008-0000-2000-00000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0" name="258 CuadroTexto">
          <a:extLst>
            <a:ext uri="{FF2B5EF4-FFF2-40B4-BE49-F238E27FC236}">
              <a16:creationId xmlns:a16="http://schemas.microsoft.com/office/drawing/2014/main" id="{00000000-0008-0000-2000-00000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1" name="259 CuadroTexto">
          <a:extLst>
            <a:ext uri="{FF2B5EF4-FFF2-40B4-BE49-F238E27FC236}">
              <a16:creationId xmlns:a16="http://schemas.microsoft.com/office/drawing/2014/main" id="{00000000-0008-0000-2000-00000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2" name="260 CuadroTexto">
          <a:extLst>
            <a:ext uri="{FF2B5EF4-FFF2-40B4-BE49-F238E27FC236}">
              <a16:creationId xmlns:a16="http://schemas.microsoft.com/office/drawing/2014/main" id="{00000000-0008-0000-2000-00000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3" name="261 CuadroTexto">
          <a:extLst>
            <a:ext uri="{FF2B5EF4-FFF2-40B4-BE49-F238E27FC236}">
              <a16:creationId xmlns:a16="http://schemas.microsoft.com/office/drawing/2014/main" id="{00000000-0008-0000-2000-00000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4" name="262 CuadroTexto">
          <a:extLst>
            <a:ext uri="{FF2B5EF4-FFF2-40B4-BE49-F238E27FC236}">
              <a16:creationId xmlns:a16="http://schemas.microsoft.com/office/drawing/2014/main" id="{00000000-0008-0000-2000-00000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5" name="263 CuadroTexto">
          <a:extLst>
            <a:ext uri="{FF2B5EF4-FFF2-40B4-BE49-F238E27FC236}">
              <a16:creationId xmlns:a16="http://schemas.microsoft.com/office/drawing/2014/main" id="{00000000-0008-0000-2000-00000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6" name="264 CuadroTexto">
          <a:extLst>
            <a:ext uri="{FF2B5EF4-FFF2-40B4-BE49-F238E27FC236}">
              <a16:creationId xmlns:a16="http://schemas.microsoft.com/office/drawing/2014/main" id="{00000000-0008-0000-2000-00001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7" name="265 CuadroTexto">
          <a:extLst>
            <a:ext uri="{FF2B5EF4-FFF2-40B4-BE49-F238E27FC236}">
              <a16:creationId xmlns:a16="http://schemas.microsoft.com/office/drawing/2014/main" id="{00000000-0008-0000-2000-00001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8" name="266 CuadroTexto">
          <a:extLst>
            <a:ext uri="{FF2B5EF4-FFF2-40B4-BE49-F238E27FC236}">
              <a16:creationId xmlns:a16="http://schemas.microsoft.com/office/drawing/2014/main" id="{00000000-0008-0000-2000-00001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299" name="267 CuadroTexto">
          <a:extLst>
            <a:ext uri="{FF2B5EF4-FFF2-40B4-BE49-F238E27FC236}">
              <a16:creationId xmlns:a16="http://schemas.microsoft.com/office/drawing/2014/main" id="{00000000-0008-0000-2000-00001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0" name="268 CuadroTexto">
          <a:extLst>
            <a:ext uri="{FF2B5EF4-FFF2-40B4-BE49-F238E27FC236}">
              <a16:creationId xmlns:a16="http://schemas.microsoft.com/office/drawing/2014/main" id="{00000000-0008-0000-2000-00001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1" name="269 CuadroTexto">
          <a:extLst>
            <a:ext uri="{FF2B5EF4-FFF2-40B4-BE49-F238E27FC236}">
              <a16:creationId xmlns:a16="http://schemas.microsoft.com/office/drawing/2014/main" id="{00000000-0008-0000-2000-000015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2" name="270 CuadroTexto">
          <a:extLst>
            <a:ext uri="{FF2B5EF4-FFF2-40B4-BE49-F238E27FC236}">
              <a16:creationId xmlns:a16="http://schemas.microsoft.com/office/drawing/2014/main" id="{00000000-0008-0000-2000-000016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3" name="271 CuadroTexto">
          <a:extLst>
            <a:ext uri="{FF2B5EF4-FFF2-40B4-BE49-F238E27FC236}">
              <a16:creationId xmlns:a16="http://schemas.microsoft.com/office/drawing/2014/main" id="{00000000-0008-0000-2000-000017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4" name="272 CuadroTexto">
          <a:extLst>
            <a:ext uri="{FF2B5EF4-FFF2-40B4-BE49-F238E27FC236}">
              <a16:creationId xmlns:a16="http://schemas.microsoft.com/office/drawing/2014/main" id="{00000000-0008-0000-2000-000018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5" name="273 CuadroTexto">
          <a:extLst>
            <a:ext uri="{FF2B5EF4-FFF2-40B4-BE49-F238E27FC236}">
              <a16:creationId xmlns:a16="http://schemas.microsoft.com/office/drawing/2014/main" id="{00000000-0008-0000-2000-000019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6" name="274 CuadroTexto">
          <a:extLst>
            <a:ext uri="{FF2B5EF4-FFF2-40B4-BE49-F238E27FC236}">
              <a16:creationId xmlns:a16="http://schemas.microsoft.com/office/drawing/2014/main" id="{00000000-0008-0000-2000-00001A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7" name="275 CuadroTexto">
          <a:extLst>
            <a:ext uri="{FF2B5EF4-FFF2-40B4-BE49-F238E27FC236}">
              <a16:creationId xmlns:a16="http://schemas.microsoft.com/office/drawing/2014/main" id="{00000000-0008-0000-2000-00001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8" name="276 CuadroTexto">
          <a:extLst>
            <a:ext uri="{FF2B5EF4-FFF2-40B4-BE49-F238E27FC236}">
              <a16:creationId xmlns:a16="http://schemas.microsoft.com/office/drawing/2014/main" id="{00000000-0008-0000-2000-00001C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09" name="277 CuadroTexto">
          <a:extLst>
            <a:ext uri="{FF2B5EF4-FFF2-40B4-BE49-F238E27FC236}">
              <a16:creationId xmlns:a16="http://schemas.microsoft.com/office/drawing/2014/main" id="{00000000-0008-0000-2000-00001D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0" name="278 CuadroTexto">
          <a:extLst>
            <a:ext uri="{FF2B5EF4-FFF2-40B4-BE49-F238E27FC236}">
              <a16:creationId xmlns:a16="http://schemas.microsoft.com/office/drawing/2014/main" id="{00000000-0008-0000-2000-00001E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1" name="279 CuadroTexto">
          <a:extLst>
            <a:ext uri="{FF2B5EF4-FFF2-40B4-BE49-F238E27FC236}">
              <a16:creationId xmlns:a16="http://schemas.microsoft.com/office/drawing/2014/main" id="{00000000-0008-0000-2000-00001F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2" name="280 CuadroTexto">
          <a:extLst>
            <a:ext uri="{FF2B5EF4-FFF2-40B4-BE49-F238E27FC236}">
              <a16:creationId xmlns:a16="http://schemas.microsoft.com/office/drawing/2014/main" id="{00000000-0008-0000-2000-000020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3" name="281 CuadroTexto">
          <a:extLst>
            <a:ext uri="{FF2B5EF4-FFF2-40B4-BE49-F238E27FC236}">
              <a16:creationId xmlns:a16="http://schemas.microsoft.com/office/drawing/2014/main" id="{00000000-0008-0000-2000-000021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4" name="282 CuadroTexto">
          <a:extLst>
            <a:ext uri="{FF2B5EF4-FFF2-40B4-BE49-F238E27FC236}">
              <a16:creationId xmlns:a16="http://schemas.microsoft.com/office/drawing/2014/main" id="{00000000-0008-0000-2000-000022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5" name="283 CuadroTexto">
          <a:extLst>
            <a:ext uri="{FF2B5EF4-FFF2-40B4-BE49-F238E27FC236}">
              <a16:creationId xmlns:a16="http://schemas.microsoft.com/office/drawing/2014/main" id="{00000000-0008-0000-2000-000023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316" name="284 CuadroTexto">
          <a:extLst>
            <a:ext uri="{FF2B5EF4-FFF2-40B4-BE49-F238E27FC236}">
              <a16:creationId xmlns:a16="http://schemas.microsoft.com/office/drawing/2014/main" id="{00000000-0008-0000-2000-00002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7" name="285 CuadroTexto">
          <a:extLst>
            <a:ext uri="{FF2B5EF4-FFF2-40B4-BE49-F238E27FC236}">
              <a16:creationId xmlns:a16="http://schemas.microsoft.com/office/drawing/2014/main" id="{00000000-0008-0000-2000-00002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8" name="286 CuadroTexto">
          <a:extLst>
            <a:ext uri="{FF2B5EF4-FFF2-40B4-BE49-F238E27FC236}">
              <a16:creationId xmlns:a16="http://schemas.microsoft.com/office/drawing/2014/main" id="{00000000-0008-0000-2000-00002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19" name="287 CuadroTexto">
          <a:extLst>
            <a:ext uri="{FF2B5EF4-FFF2-40B4-BE49-F238E27FC236}">
              <a16:creationId xmlns:a16="http://schemas.microsoft.com/office/drawing/2014/main" id="{00000000-0008-0000-2000-00002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0" name="288 CuadroTexto">
          <a:extLst>
            <a:ext uri="{FF2B5EF4-FFF2-40B4-BE49-F238E27FC236}">
              <a16:creationId xmlns:a16="http://schemas.microsoft.com/office/drawing/2014/main" id="{00000000-0008-0000-2000-00002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1" name="289 CuadroTexto">
          <a:extLst>
            <a:ext uri="{FF2B5EF4-FFF2-40B4-BE49-F238E27FC236}">
              <a16:creationId xmlns:a16="http://schemas.microsoft.com/office/drawing/2014/main" id="{00000000-0008-0000-2000-00002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2" name="290 CuadroTexto">
          <a:extLst>
            <a:ext uri="{FF2B5EF4-FFF2-40B4-BE49-F238E27FC236}">
              <a16:creationId xmlns:a16="http://schemas.microsoft.com/office/drawing/2014/main" id="{00000000-0008-0000-2000-00002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3" name="291 CuadroTexto">
          <a:extLst>
            <a:ext uri="{FF2B5EF4-FFF2-40B4-BE49-F238E27FC236}">
              <a16:creationId xmlns:a16="http://schemas.microsoft.com/office/drawing/2014/main" id="{00000000-0008-0000-2000-00002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4" name="292 CuadroTexto">
          <a:extLst>
            <a:ext uri="{FF2B5EF4-FFF2-40B4-BE49-F238E27FC236}">
              <a16:creationId xmlns:a16="http://schemas.microsoft.com/office/drawing/2014/main" id="{00000000-0008-0000-2000-00002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5" name="293 CuadroTexto">
          <a:extLst>
            <a:ext uri="{FF2B5EF4-FFF2-40B4-BE49-F238E27FC236}">
              <a16:creationId xmlns:a16="http://schemas.microsoft.com/office/drawing/2014/main" id="{00000000-0008-0000-2000-00002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6" name="294 CuadroTexto">
          <a:extLst>
            <a:ext uri="{FF2B5EF4-FFF2-40B4-BE49-F238E27FC236}">
              <a16:creationId xmlns:a16="http://schemas.microsoft.com/office/drawing/2014/main" id="{00000000-0008-0000-2000-00002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27" name="295 CuadroTexto">
          <a:extLst>
            <a:ext uri="{FF2B5EF4-FFF2-40B4-BE49-F238E27FC236}">
              <a16:creationId xmlns:a16="http://schemas.microsoft.com/office/drawing/2014/main" id="{00000000-0008-0000-2000-00002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8" name="298 CuadroTexto">
          <a:extLst>
            <a:ext uri="{FF2B5EF4-FFF2-40B4-BE49-F238E27FC236}">
              <a16:creationId xmlns:a16="http://schemas.microsoft.com/office/drawing/2014/main" id="{00000000-0008-0000-2000-000030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29" name="299 CuadroTexto">
          <a:extLst>
            <a:ext uri="{FF2B5EF4-FFF2-40B4-BE49-F238E27FC236}">
              <a16:creationId xmlns:a16="http://schemas.microsoft.com/office/drawing/2014/main" id="{00000000-0008-0000-2000-000031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0" name="300 CuadroTexto">
          <a:extLst>
            <a:ext uri="{FF2B5EF4-FFF2-40B4-BE49-F238E27FC236}">
              <a16:creationId xmlns:a16="http://schemas.microsoft.com/office/drawing/2014/main" id="{00000000-0008-0000-2000-000032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1" name="301 CuadroTexto">
          <a:extLst>
            <a:ext uri="{FF2B5EF4-FFF2-40B4-BE49-F238E27FC236}">
              <a16:creationId xmlns:a16="http://schemas.microsoft.com/office/drawing/2014/main" id="{00000000-0008-0000-2000-000033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2" name="302 CuadroTexto">
          <a:extLst>
            <a:ext uri="{FF2B5EF4-FFF2-40B4-BE49-F238E27FC236}">
              <a16:creationId xmlns:a16="http://schemas.microsoft.com/office/drawing/2014/main" id="{00000000-0008-0000-2000-000034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3" name="303 CuadroTexto">
          <a:extLst>
            <a:ext uri="{FF2B5EF4-FFF2-40B4-BE49-F238E27FC236}">
              <a16:creationId xmlns:a16="http://schemas.microsoft.com/office/drawing/2014/main" id="{00000000-0008-0000-2000-000035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4" name="304 CuadroTexto">
          <a:extLst>
            <a:ext uri="{FF2B5EF4-FFF2-40B4-BE49-F238E27FC236}">
              <a16:creationId xmlns:a16="http://schemas.microsoft.com/office/drawing/2014/main" id="{00000000-0008-0000-2000-000036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5" name="305 CuadroTexto">
          <a:extLst>
            <a:ext uri="{FF2B5EF4-FFF2-40B4-BE49-F238E27FC236}">
              <a16:creationId xmlns:a16="http://schemas.microsoft.com/office/drawing/2014/main" id="{00000000-0008-0000-2000-000037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336" name="452 CuadroTexto">
          <a:extLst>
            <a:ext uri="{FF2B5EF4-FFF2-40B4-BE49-F238E27FC236}">
              <a16:creationId xmlns:a16="http://schemas.microsoft.com/office/drawing/2014/main" id="{00000000-0008-0000-2000-0000380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37" name="17 CuadroTexto">
          <a:extLst>
            <a:ext uri="{FF2B5EF4-FFF2-40B4-BE49-F238E27FC236}">
              <a16:creationId xmlns:a16="http://schemas.microsoft.com/office/drawing/2014/main" id="{00000000-0008-0000-2000-00003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8" name="90 CuadroTexto">
          <a:extLst>
            <a:ext uri="{FF2B5EF4-FFF2-40B4-BE49-F238E27FC236}">
              <a16:creationId xmlns:a16="http://schemas.microsoft.com/office/drawing/2014/main" id="{00000000-0008-0000-2000-00003A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39" name="91 CuadroTexto">
          <a:extLst>
            <a:ext uri="{FF2B5EF4-FFF2-40B4-BE49-F238E27FC236}">
              <a16:creationId xmlns:a16="http://schemas.microsoft.com/office/drawing/2014/main" id="{00000000-0008-0000-2000-00003B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0" name="92 CuadroTexto">
          <a:extLst>
            <a:ext uri="{FF2B5EF4-FFF2-40B4-BE49-F238E27FC236}">
              <a16:creationId xmlns:a16="http://schemas.microsoft.com/office/drawing/2014/main" id="{00000000-0008-0000-2000-00003C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1" name="93 CuadroTexto">
          <a:extLst>
            <a:ext uri="{FF2B5EF4-FFF2-40B4-BE49-F238E27FC236}">
              <a16:creationId xmlns:a16="http://schemas.microsoft.com/office/drawing/2014/main" id="{00000000-0008-0000-2000-00003D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2" name="94 CuadroTexto">
          <a:extLst>
            <a:ext uri="{FF2B5EF4-FFF2-40B4-BE49-F238E27FC236}">
              <a16:creationId xmlns:a16="http://schemas.microsoft.com/office/drawing/2014/main" id="{00000000-0008-0000-2000-00003E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3" name="95 CuadroTexto">
          <a:extLst>
            <a:ext uri="{FF2B5EF4-FFF2-40B4-BE49-F238E27FC236}">
              <a16:creationId xmlns:a16="http://schemas.microsoft.com/office/drawing/2014/main" id="{00000000-0008-0000-2000-00003F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4" name="96 CuadroTexto">
          <a:extLst>
            <a:ext uri="{FF2B5EF4-FFF2-40B4-BE49-F238E27FC236}">
              <a16:creationId xmlns:a16="http://schemas.microsoft.com/office/drawing/2014/main" id="{00000000-0008-0000-2000-000040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5" name="97 CuadroTexto">
          <a:extLst>
            <a:ext uri="{FF2B5EF4-FFF2-40B4-BE49-F238E27FC236}">
              <a16:creationId xmlns:a16="http://schemas.microsoft.com/office/drawing/2014/main" id="{00000000-0008-0000-2000-000041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6" name="98 CuadroTexto">
          <a:extLst>
            <a:ext uri="{FF2B5EF4-FFF2-40B4-BE49-F238E27FC236}">
              <a16:creationId xmlns:a16="http://schemas.microsoft.com/office/drawing/2014/main" id="{00000000-0008-0000-2000-000042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7" name="99 CuadroTexto">
          <a:extLst>
            <a:ext uri="{FF2B5EF4-FFF2-40B4-BE49-F238E27FC236}">
              <a16:creationId xmlns:a16="http://schemas.microsoft.com/office/drawing/2014/main" id="{00000000-0008-0000-2000-000043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8" name="100 CuadroTexto">
          <a:extLst>
            <a:ext uri="{FF2B5EF4-FFF2-40B4-BE49-F238E27FC236}">
              <a16:creationId xmlns:a16="http://schemas.microsoft.com/office/drawing/2014/main" id="{00000000-0008-0000-2000-000044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349" name="101 CuadroTexto">
          <a:extLst>
            <a:ext uri="{FF2B5EF4-FFF2-40B4-BE49-F238E27FC236}">
              <a16:creationId xmlns:a16="http://schemas.microsoft.com/office/drawing/2014/main" id="{00000000-0008-0000-2000-000045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0" name="118 CuadroTexto">
          <a:extLst>
            <a:ext uri="{FF2B5EF4-FFF2-40B4-BE49-F238E27FC236}">
              <a16:creationId xmlns:a16="http://schemas.microsoft.com/office/drawing/2014/main" id="{00000000-0008-0000-2000-00004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1" name="119 CuadroTexto">
          <a:extLst>
            <a:ext uri="{FF2B5EF4-FFF2-40B4-BE49-F238E27FC236}">
              <a16:creationId xmlns:a16="http://schemas.microsoft.com/office/drawing/2014/main" id="{00000000-0008-0000-2000-00004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2" name="120 CuadroTexto">
          <a:extLst>
            <a:ext uri="{FF2B5EF4-FFF2-40B4-BE49-F238E27FC236}">
              <a16:creationId xmlns:a16="http://schemas.microsoft.com/office/drawing/2014/main" id="{00000000-0008-0000-2000-00004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3" name="121 CuadroTexto">
          <a:extLst>
            <a:ext uri="{FF2B5EF4-FFF2-40B4-BE49-F238E27FC236}">
              <a16:creationId xmlns:a16="http://schemas.microsoft.com/office/drawing/2014/main" id="{00000000-0008-0000-2000-00004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4" name="122 CuadroTexto">
          <a:extLst>
            <a:ext uri="{FF2B5EF4-FFF2-40B4-BE49-F238E27FC236}">
              <a16:creationId xmlns:a16="http://schemas.microsoft.com/office/drawing/2014/main" id="{00000000-0008-0000-2000-00004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5" name="123 CuadroTexto">
          <a:extLst>
            <a:ext uri="{FF2B5EF4-FFF2-40B4-BE49-F238E27FC236}">
              <a16:creationId xmlns:a16="http://schemas.microsoft.com/office/drawing/2014/main" id="{00000000-0008-0000-2000-00004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6" name="124 CuadroTexto">
          <a:extLst>
            <a:ext uri="{FF2B5EF4-FFF2-40B4-BE49-F238E27FC236}">
              <a16:creationId xmlns:a16="http://schemas.microsoft.com/office/drawing/2014/main" id="{00000000-0008-0000-2000-00004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7" name="125 CuadroTexto">
          <a:extLst>
            <a:ext uri="{FF2B5EF4-FFF2-40B4-BE49-F238E27FC236}">
              <a16:creationId xmlns:a16="http://schemas.microsoft.com/office/drawing/2014/main" id="{00000000-0008-0000-2000-00004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8" name="143 CuadroTexto">
          <a:extLst>
            <a:ext uri="{FF2B5EF4-FFF2-40B4-BE49-F238E27FC236}">
              <a16:creationId xmlns:a16="http://schemas.microsoft.com/office/drawing/2014/main" id="{00000000-0008-0000-2000-00004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59" name="144 CuadroTexto">
          <a:extLst>
            <a:ext uri="{FF2B5EF4-FFF2-40B4-BE49-F238E27FC236}">
              <a16:creationId xmlns:a16="http://schemas.microsoft.com/office/drawing/2014/main" id="{00000000-0008-0000-2000-00004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0" name="145 CuadroTexto">
          <a:extLst>
            <a:ext uri="{FF2B5EF4-FFF2-40B4-BE49-F238E27FC236}">
              <a16:creationId xmlns:a16="http://schemas.microsoft.com/office/drawing/2014/main" id="{00000000-0008-0000-2000-00005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1" name="146 CuadroTexto">
          <a:extLst>
            <a:ext uri="{FF2B5EF4-FFF2-40B4-BE49-F238E27FC236}">
              <a16:creationId xmlns:a16="http://schemas.microsoft.com/office/drawing/2014/main" id="{00000000-0008-0000-2000-00005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2" name="147 CuadroTexto">
          <a:extLst>
            <a:ext uri="{FF2B5EF4-FFF2-40B4-BE49-F238E27FC236}">
              <a16:creationId xmlns:a16="http://schemas.microsoft.com/office/drawing/2014/main" id="{00000000-0008-0000-2000-00005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3" name="148 CuadroTexto">
          <a:extLst>
            <a:ext uri="{FF2B5EF4-FFF2-40B4-BE49-F238E27FC236}">
              <a16:creationId xmlns:a16="http://schemas.microsoft.com/office/drawing/2014/main" id="{00000000-0008-0000-2000-00005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4" name="149 CuadroTexto">
          <a:extLst>
            <a:ext uri="{FF2B5EF4-FFF2-40B4-BE49-F238E27FC236}">
              <a16:creationId xmlns:a16="http://schemas.microsoft.com/office/drawing/2014/main" id="{00000000-0008-0000-2000-00005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5" name="150 CuadroTexto">
          <a:extLst>
            <a:ext uri="{FF2B5EF4-FFF2-40B4-BE49-F238E27FC236}">
              <a16:creationId xmlns:a16="http://schemas.microsoft.com/office/drawing/2014/main" id="{00000000-0008-0000-2000-00005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6" name="151 CuadroTexto">
          <a:extLst>
            <a:ext uri="{FF2B5EF4-FFF2-40B4-BE49-F238E27FC236}">
              <a16:creationId xmlns:a16="http://schemas.microsoft.com/office/drawing/2014/main" id="{00000000-0008-0000-2000-00005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7" name="152 CuadroTexto">
          <a:extLst>
            <a:ext uri="{FF2B5EF4-FFF2-40B4-BE49-F238E27FC236}">
              <a16:creationId xmlns:a16="http://schemas.microsoft.com/office/drawing/2014/main" id="{00000000-0008-0000-2000-00005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8" name="153 CuadroTexto">
          <a:extLst>
            <a:ext uri="{FF2B5EF4-FFF2-40B4-BE49-F238E27FC236}">
              <a16:creationId xmlns:a16="http://schemas.microsoft.com/office/drawing/2014/main" id="{00000000-0008-0000-2000-00005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69" name="154 CuadroTexto">
          <a:extLst>
            <a:ext uri="{FF2B5EF4-FFF2-40B4-BE49-F238E27FC236}">
              <a16:creationId xmlns:a16="http://schemas.microsoft.com/office/drawing/2014/main" id="{00000000-0008-0000-2000-00005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0" name="155 CuadroTexto">
          <a:extLst>
            <a:ext uri="{FF2B5EF4-FFF2-40B4-BE49-F238E27FC236}">
              <a16:creationId xmlns:a16="http://schemas.microsoft.com/office/drawing/2014/main" id="{00000000-0008-0000-2000-00005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1" name="156 CuadroTexto">
          <a:extLst>
            <a:ext uri="{FF2B5EF4-FFF2-40B4-BE49-F238E27FC236}">
              <a16:creationId xmlns:a16="http://schemas.microsoft.com/office/drawing/2014/main" id="{00000000-0008-0000-2000-00005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2" name="157 CuadroTexto">
          <a:extLst>
            <a:ext uri="{FF2B5EF4-FFF2-40B4-BE49-F238E27FC236}">
              <a16:creationId xmlns:a16="http://schemas.microsoft.com/office/drawing/2014/main" id="{00000000-0008-0000-2000-00005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3" name="158 CuadroTexto">
          <a:extLst>
            <a:ext uri="{FF2B5EF4-FFF2-40B4-BE49-F238E27FC236}">
              <a16:creationId xmlns:a16="http://schemas.microsoft.com/office/drawing/2014/main" id="{00000000-0008-0000-2000-00005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4" name="159 CuadroTexto">
          <a:extLst>
            <a:ext uri="{FF2B5EF4-FFF2-40B4-BE49-F238E27FC236}">
              <a16:creationId xmlns:a16="http://schemas.microsoft.com/office/drawing/2014/main" id="{00000000-0008-0000-2000-00005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5" name="160 CuadroTexto">
          <a:extLst>
            <a:ext uri="{FF2B5EF4-FFF2-40B4-BE49-F238E27FC236}">
              <a16:creationId xmlns:a16="http://schemas.microsoft.com/office/drawing/2014/main" id="{00000000-0008-0000-2000-00005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6" name="161 CuadroTexto">
          <a:extLst>
            <a:ext uri="{FF2B5EF4-FFF2-40B4-BE49-F238E27FC236}">
              <a16:creationId xmlns:a16="http://schemas.microsoft.com/office/drawing/2014/main" id="{00000000-0008-0000-2000-00006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7" name="162 CuadroTexto">
          <a:extLst>
            <a:ext uri="{FF2B5EF4-FFF2-40B4-BE49-F238E27FC236}">
              <a16:creationId xmlns:a16="http://schemas.microsoft.com/office/drawing/2014/main" id="{00000000-0008-0000-2000-00006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8" name="163 CuadroTexto">
          <a:extLst>
            <a:ext uri="{FF2B5EF4-FFF2-40B4-BE49-F238E27FC236}">
              <a16:creationId xmlns:a16="http://schemas.microsoft.com/office/drawing/2014/main" id="{00000000-0008-0000-2000-00006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79" name="164 CuadroTexto">
          <a:extLst>
            <a:ext uri="{FF2B5EF4-FFF2-40B4-BE49-F238E27FC236}">
              <a16:creationId xmlns:a16="http://schemas.microsoft.com/office/drawing/2014/main" id="{00000000-0008-0000-2000-00006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0" name="165 CuadroTexto">
          <a:extLst>
            <a:ext uri="{FF2B5EF4-FFF2-40B4-BE49-F238E27FC236}">
              <a16:creationId xmlns:a16="http://schemas.microsoft.com/office/drawing/2014/main" id="{00000000-0008-0000-2000-00006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1" name="166 CuadroTexto">
          <a:extLst>
            <a:ext uri="{FF2B5EF4-FFF2-40B4-BE49-F238E27FC236}">
              <a16:creationId xmlns:a16="http://schemas.microsoft.com/office/drawing/2014/main" id="{00000000-0008-0000-2000-00006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2" name="167 CuadroTexto">
          <a:extLst>
            <a:ext uri="{FF2B5EF4-FFF2-40B4-BE49-F238E27FC236}">
              <a16:creationId xmlns:a16="http://schemas.microsoft.com/office/drawing/2014/main" id="{00000000-0008-0000-2000-00006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3" name="168 CuadroTexto">
          <a:extLst>
            <a:ext uri="{FF2B5EF4-FFF2-40B4-BE49-F238E27FC236}">
              <a16:creationId xmlns:a16="http://schemas.microsoft.com/office/drawing/2014/main" id="{00000000-0008-0000-2000-00006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4" name="169 CuadroTexto">
          <a:extLst>
            <a:ext uri="{FF2B5EF4-FFF2-40B4-BE49-F238E27FC236}">
              <a16:creationId xmlns:a16="http://schemas.microsoft.com/office/drawing/2014/main" id="{00000000-0008-0000-2000-00006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5" name="170 CuadroTexto">
          <a:extLst>
            <a:ext uri="{FF2B5EF4-FFF2-40B4-BE49-F238E27FC236}">
              <a16:creationId xmlns:a16="http://schemas.microsoft.com/office/drawing/2014/main" id="{00000000-0008-0000-2000-00006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6" name="171 CuadroTexto">
          <a:extLst>
            <a:ext uri="{FF2B5EF4-FFF2-40B4-BE49-F238E27FC236}">
              <a16:creationId xmlns:a16="http://schemas.microsoft.com/office/drawing/2014/main" id="{00000000-0008-0000-2000-00006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7" name="172 CuadroTexto">
          <a:extLst>
            <a:ext uri="{FF2B5EF4-FFF2-40B4-BE49-F238E27FC236}">
              <a16:creationId xmlns:a16="http://schemas.microsoft.com/office/drawing/2014/main" id="{00000000-0008-0000-2000-00006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8" name="173 CuadroTexto">
          <a:extLst>
            <a:ext uri="{FF2B5EF4-FFF2-40B4-BE49-F238E27FC236}">
              <a16:creationId xmlns:a16="http://schemas.microsoft.com/office/drawing/2014/main" id="{00000000-0008-0000-2000-00006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89" name="174 CuadroTexto">
          <a:extLst>
            <a:ext uri="{FF2B5EF4-FFF2-40B4-BE49-F238E27FC236}">
              <a16:creationId xmlns:a16="http://schemas.microsoft.com/office/drawing/2014/main" id="{00000000-0008-0000-2000-00006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0" name="175 CuadroTexto">
          <a:extLst>
            <a:ext uri="{FF2B5EF4-FFF2-40B4-BE49-F238E27FC236}">
              <a16:creationId xmlns:a16="http://schemas.microsoft.com/office/drawing/2014/main" id="{00000000-0008-0000-2000-00006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1" name="176 CuadroTexto">
          <a:extLst>
            <a:ext uri="{FF2B5EF4-FFF2-40B4-BE49-F238E27FC236}">
              <a16:creationId xmlns:a16="http://schemas.microsoft.com/office/drawing/2014/main" id="{00000000-0008-0000-2000-00006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2" name="177 CuadroTexto">
          <a:extLst>
            <a:ext uri="{FF2B5EF4-FFF2-40B4-BE49-F238E27FC236}">
              <a16:creationId xmlns:a16="http://schemas.microsoft.com/office/drawing/2014/main" id="{00000000-0008-0000-2000-00007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3" name="178 CuadroTexto">
          <a:extLst>
            <a:ext uri="{FF2B5EF4-FFF2-40B4-BE49-F238E27FC236}">
              <a16:creationId xmlns:a16="http://schemas.microsoft.com/office/drawing/2014/main" id="{00000000-0008-0000-2000-00007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4" name="179 CuadroTexto">
          <a:extLst>
            <a:ext uri="{FF2B5EF4-FFF2-40B4-BE49-F238E27FC236}">
              <a16:creationId xmlns:a16="http://schemas.microsoft.com/office/drawing/2014/main" id="{00000000-0008-0000-2000-00007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5" name="180 CuadroTexto">
          <a:extLst>
            <a:ext uri="{FF2B5EF4-FFF2-40B4-BE49-F238E27FC236}">
              <a16:creationId xmlns:a16="http://schemas.microsoft.com/office/drawing/2014/main" id="{00000000-0008-0000-2000-00007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6" name="181 CuadroTexto">
          <a:extLst>
            <a:ext uri="{FF2B5EF4-FFF2-40B4-BE49-F238E27FC236}">
              <a16:creationId xmlns:a16="http://schemas.microsoft.com/office/drawing/2014/main" id="{00000000-0008-0000-2000-00007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7" name="182 CuadroTexto">
          <a:extLst>
            <a:ext uri="{FF2B5EF4-FFF2-40B4-BE49-F238E27FC236}">
              <a16:creationId xmlns:a16="http://schemas.microsoft.com/office/drawing/2014/main" id="{00000000-0008-0000-2000-00007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8" name="183 CuadroTexto">
          <a:extLst>
            <a:ext uri="{FF2B5EF4-FFF2-40B4-BE49-F238E27FC236}">
              <a16:creationId xmlns:a16="http://schemas.microsoft.com/office/drawing/2014/main" id="{00000000-0008-0000-2000-00007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399" name="184 CuadroTexto">
          <a:extLst>
            <a:ext uri="{FF2B5EF4-FFF2-40B4-BE49-F238E27FC236}">
              <a16:creationId xmlns:a16="http://schemas.microsoft.com/office/drawing/2014/main" id="{00000000-0008-0000-2000-00007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0" name="185 CuadroTexto">
          <a:extLst>
            <a:ext uri="{FF2B5EF4-FFF2-40B4-BE49-F238E27FC236}">
              <a16:creationId xmlns:a16="http://schemas.microsoft.com/office/drawing/2014/main" id="{00000000-0008-0000-2000-00007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1" name="186 CuadroTexto">
          <a:extLst>
            <a:ext uri="{FF2B5EF4-FFF2-40B4-BE49-F238E27FC236}">
              <a16:creationId xmlns:a16="http://schemas.microsoft.com/office/drawing/2014/main" id="{00000000-0008-0000-2000-00007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2" name="187 CuadroTexto">
          <a:extLst>
            <a:ext uri="{FF2B5EF4-FFF2-40B4-BE49-F238E27FC236}">
              <a16:creationId xmlns:a16="http://schemas.microsoft.com/office/drawing/2014/main" id="{00000000-0008-0000-2000-00007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3" name="188 CuadroTexto">
          <a:extLst>
            <a:ext uri="{FF2B5EF4-FFF2-40B4-BE49-F238E27FC236}">
              <a16:creationId xmlns:a16="http://schemas.microsoft.com/office/drawing/2014/main" id="{00000000-0008-0000-2000-00007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4" name="189 CuadroTexto">
          <a:extLst>
            <a:ext uri="{FF2B5EF4-FFF2-40B4-BE49-F238E27FC236}">
              <a16:creationId xmlns:a16="http://schemas.microsoft.com/office/drawing/2014/main" id="{00000000-0008-0000-2000-00007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5" name="190 CuadroTexto">
          <a:extLst>
            <a:ext uri="{FF2B5EF4-FFF2-40B4-BE49-F238E27FC236}">
              <a16:creationId xmlns:a16="http://schemas.microsoft.com/office/drawing/2014/main" id="{00000000-0008-0000-2000-00007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6" name="191 CuadroTexto">
          <a:extLst>
            <a:ext uri="{FF2B5EF4-FFF2-40B4-BE49-F238E27FC236}">
              <a16:creationId xmlns:a16="http://schemas.microsoft.com/office/drawing/2014/main" id="{00000000-0008-0000-2000-00007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7" name="192 CuadroTexto">
          <a:extLst>
            <a:ext uri="{FF2B5EF4-FFF2-40B4-BE49-F238E27FC236}">
              <a16:creationId xmlns:a16="http://schemas.microsoft.com/office/drawing/2014/main" id="{00000000-0008-0000-2000-00007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8" name="193 CuadroTexto">
          <a:extLst>
            <a:ext uri="{FF2B5EF4-FFF2-40B4-BE49-F238E27FC236}">
              <a16:creationId xmlns:a16="http://schemas.microsoft.com/office/drawing/2014/main" id="{00000000-0008-0000-2000-00008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09" name="194 CuadroTexto">
          <a:extLst>
            <a:ext uri="{FF2B5EF4-FFF2-40B4-BE49-F238E27FC236}">
              <a16:creationId xmlns:a16="http://schemas.microsoft.com/office/drawing/2014/main" id="{00000000-0008-0000-2000-00008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0" name="195 CuadroTexto">
          <a:extLst>
            <a:ext uri="{FF2B5EF4-FFF2-40B4-BE49-F238E27FC236}">
              <a16:creationId xmlns:a16="http://schemas.microsoft.com/office/drawing/2014/main" id="{00000000-0008-0000-2000-00008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1" name="196 CuadroTexto">
          <a:extLst>
            <a:ext uri="{FF2B5EF4-FFF2-40B4-BE49-F238E27FC236}">
              <a16:creationId xmlns:a16="http://schemas.microsoft.com/office/drawing/2014/main" id="{00000000-0008-0000-2000-00008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2" name="197 CuadroTexto">
          <a:extLst>
            <a:ext uri="{FF2B5EF4-FFF2-40B4-BE49-F238E27FC236}">
              <a16:creationId xmlns:a16="http://schemas.microsoft.com/office/drawing/2014/main" id="{00000000-0008-0000-2000-00008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3" name="198 CuadroTexto">
          <a:extLst>
            <a:ext uri="{FF2B5EF4-FFF2-40B4-BE49-F238E27FC236}">
              <a16:creationId xmlns:a16="http://schemas.microsoft.com/office/drawing/2014/main" id="{00000000-0008-0000-2000-00008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4" name="199 CuadroTexto">
          <a:extLst>
            <a:ext uri="{FF2B5EF4-FFF2-40B4-BE49-F238E27FC236}">
              <a16:creationId xmlns:a16="http://schemas.microsoft.com/office/drawing/2014/main" id="{00000000-0008-0000-2000-00008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5" name="200 CuadroTexto">
          <a:extLst>
            <a:ext uri="{FF2B5EF4-FFF2-40B4-BE49-F238E27FC236}">
              <a16:creationId xmlns:a16="http://schemas.microsoft.com/office/drawing/2014/main" id="{00000000-0008-0000-2000-00008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6" name="201 CuadroTexto">
          <a:extLst>
            <a:ext uri="{FF2B5EF4-FFF2-40B4-BE49-F238E27FC236}">
              <a16:creationId xmlns:a16="http://schemas.microsoft.com/office/drawing/2014/main" id="{00000000-0008-0000-2000-00008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7" name="202 CuadroTexto">
          <a:extLst>
            <a:ext uri="{FF2B5EF4-FFF2-40B4-BE49-F238E27FC236}">
              <a16:creationId xmlns:a16="http://schemas.microsoft.com/office/drawing/2014/main" id="{00000000-0008-0000-2000-00008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8" name="203 CuadroTexto">
          <a:extLst>
            <a:ext uri="{FF2B5EF4-FFF2-40B4-BE49-F238E27FC236}">
              <a16:creationId xmlns:a16="http://schemas.microsoft.com/office/drawing/2014/main" id="{00000000-0008-0000-2000-00008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19" name="204 CuadroTexto">
          <a:extLst>
            <a:ext uri="{FF2B5EF4-FFF2-40B4-BE49-F238E27FC236}">
              <a16:creationId xmlns:a16="http://schemas.microsoft.com/office/drawing/2014/main" id="{00000000-0008-0000-2000-00008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0" name="205 CuadroTexto">
          <a:extLst>
            <a:ext uri="{FF2B5EF4-FFF2-40B4-BE49-F238E27FC236}">
              <a16:creationId xmlns:a16="http://schemas.microsoft.com/office/drawing/2014/main" id="{00000000-0008-0000-2000-00008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1" name="206 CuadroTexto">
          <a:extLst>
            <a:ext uri="{FF2B5EF4-FFF2-40B4-BE49-F238E27FC236}">
              <a16:creationId xmlns:a16="http://schemas.microsoft.com/office/drawing/2014/main" id="{00000000-0008-0000-2000-00008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2" name="207 CuadroTexto">
          <a:extLst>
            <a:ext uri="{FF2B5EF4-FFF2-40B4-BE49-F238E27FC236}">
              <a16:creationId xmlns:a16="http://schemas.microsoft.com/office/drawing/2014/main" id="{00000000-0008-0000-2000-00008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3" name="208 CuadroTexto">
          <a:extLst>
            <a:ext uri="{FF2B5EF4-FFF2-40B4-BE49-F238E27FC236}">
              <a16:creationId xmlns:a16="http://schemas.microsoft.com/office/drawing/2014/main" id="{00000000-0008-0000-2000-00008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4" name="209 CuadroTexto">
          <a:extLst>
            <a:ext uri="{FF2B5EF4-FFF2-40B4-BE49-F238E27FC236}">
              <a16:creationId xmlns:a16="http://schemas.microsoft.com/office/drawing/2014/main" id="{00000000-0008-0000-2000-00009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5" name="210 CuadroTexto">
          <a:extLst>
            <a:ext uri="{FF2B5EF4-FFF2-40B4-BE49-F238E27FC236}">
              <a16:creationId xmlns:a16="http://schemas.microsoft.com/office/drawing/2014/main" id="{00000000-0008-0000-2000-00009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6" name="211 CuadroTexto">
          <a:extLst>
            <a:ext uri="{FF2B5EF4-FFF2-40B4-BE49-F238E27FC236}">
              <a16:creationId xmlns:a16="http://schemas.microsoft.com/office/drawing/2014/main" id="{00000000-0008-0000-2000-00009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7" name="212 CuadroTexto">
          <a:extLst>
            <a:ext uri="{FF2B5EF4-FFF2-40B4-BE49-F238E27FC236}">
              <a16:creationId xmlns:a16="http://schemas.microsoft.com/office/drawing/2014/main" id="{00000000-0008-0000-2000-00009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8" name="213 CuadroTexto">
          <a:extLst>
            <a:ext uri="{FF2B5EF4-FFF2-40B4-BE49-F238E27FC236}">
              <a16:creationId xmlns:a16="http://schemas.microsoft.com/office/drawing/2014/main" id="{00000000-0008-0000-2000-00009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29" name="214 CuadroTexto">
          <a:extLst>
            <a:ext uri="{FF2B5EF4-FFF2-40B4-BE49-F238E27FC236}">
              <a16:creationId xmlns:a16="http://schemas.microsoft.com/office/drawing/2014/main" id="{00000000-0008-0000-2000-00009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0" name="215 CuadroTexto">
          <a:extLst>
            <a:ext uri="{FF2B5EF4-FFF2-40B4-BE49-F238E27FC236}">
              <a16:creationId xmlns:a16="http://schemas.microsoft.com/office/drawing/2014/main" id="{00000000-0008-0000-2000-00009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1" name="216 CuadroTexto">
          <a:extLst>
            <a:ext uri="{FF2B5EF4-FFF2-40B4-BE49-F238E27FC236}">
              <a16:creationId xmlns:a16="http://schemas.microsoft.com/office/drawing/2014/main" id="{00000000-0008-0000-2000-00009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2" name="217 CuadroTexto">
          <a:extLst>
            <a:ext uri="{FF2B5EF4-FFF2-40B4-BE49-F238E27FC236}">
              <a16:creationId xmlns:a16="http://schemas.microsoft.com/office/drawing/2014/main" id="{00000000-0008-0000-2000-00009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3" name="218 CuadroTexto">
          <a:extLst>
            <a:ext uri="{FF2B5EF4-FFF2-40B4-BE49-F238E27FC236}">
              <a16:creationId xmlns:a16="http://schemas.microsoft.com/office/drawing/2014/main" id="{00000000-0008-0000-2000-00009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4" name="219 CuadroTexto">
          <a:extLst>
            <a:ext uri="{FF2B5EF4-FFF2-40B4-BE49-F238E27FC236}">
              <a16:creationId xmlns:a16="http://schemas.microsoft.com/office/drawing/2014/main" id="{00000000-0008-0000-2000-00009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5" name="220 CuadroTexto">
          <a:extLst>
            <a:ext uri="{FF2B5EF4-FFF2-40B4-BE49-F238E27FC236}">
              <a16:creationId xmlns:a16="http://schemas.microsoft.com/office/drawing/2014/main" id="{00000000-0008-0000-2000-00009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6" name="221 CuadroTexto">
          <a:extLst>
            <a:ext uri="{FF2B5EF4-FFF2-40B4-BE49-F238E27FC236}">
              <a16:creationId xmlns:a16="http://schemas.microsoft.com/office/drawing/2014/main" id="{00000000-0008-0000-2000-00009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7" name="222 CuadroTexto">
          <a:extLst>
            <a:ext uri="{FF2B5EF4-FFF2-40B4-BE49-F238E27FC236}">
              <a16:creationId xmlns:a16="http://schemas.microsoft.com/office/drawing/2014/main" id="{00000000-0008-0000-2000-00009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8" name="223 CuadroTexto">
          <a:extLst>
            <a:ext uri="{FF2B5EF4-FFF2-40B4-BE49-F238E27FC236}">
              <a16:creationId xmlns:a16="http://schemas.microsoft.com/office/drawing/2014/main" id="{00000000-0008-0000-2000-00009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39" name="224 CuadroTexto">
          <a:extLst>
            <a:ext uri="{FF2B5EF4-FFF2-40B4-BE49-F238E27FC236}">
              <a16:creationId xmlns:a16="http://schemas.microsoft.com/office/drawing/2014/main" id="{00000000-0008-0000-2000-00009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0" name="225 CuadroTexto">
          <a:extLst>
            <a:ext uri="{FF2B5EF4-FFF2-40B4-BE49-F238E27FC236}">
              <a16:creationId xmlns:a16="http://schemas.microsoft.com/office/drawing/2014/main" id="{00000000-0008-0000-2000-0000A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1" name="226 CuadroTexto">
          <a:extLst>
            <a:ext uri="{FF2B5EF4-FFF2-40B4-BE49-F238E27FC236}">
              <a16:creationId xmlns:a16="http://schemas.microsoft.com/office/drawing/2014/main" id="{00000000-0008-0000-2000-0000A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2" name="227 CuadroTexto">
          <a:extLst>
            <a:ext uri="{FF2B5EF4-FFF2-40B4-BE49-F238E27FC236}">
              <a16:creationId xmlns:a16="http://schemas.microsoft.com/office/drawing/2014/main" id="{00000000-0008-0000-2000-0000A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3" name="228 CuadroTexto">
          <a:extLst>
            <a:ext uri="{FF2B5EF4-FFF2-40B4-BE49-F238E27FC236}">
              <a16:creationId xmlns:a16="http://schemas.microsoft.com/office/drawing/2014/main" id="{00000000-0008-0000-2000-0000A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4" name="229 CuadroTexto">
          <a:extLst>
            <a:ext uri="{FF2B5EF4-FFF2-40B4-BE49-F238E27FC236}">
              <a16:creationId xmlns:a16="http://schemas.microsoft.com/office/drawing/2014/main" id="{00000000-0008-0000-2000-0000A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5" name="230 CuadroTexto">
          <a:extLst>
            <a:ext uri="{FF2B5EF4-FFF2-40B4-BE49-F238E27FC236}">
              <a16:creationId xmlns:a16="http://schemas.microsoft.com/office/drawing/2014/main" id="{00000000-0008-0000-2000-0000A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6" name="231 CuadroTexto">
          <a:extLst>
            <a:ext uri="{FF2B5EF4-FFF2-40B4-BE49-F238E27FC236}">
              <a16:creationId xmlns:a16="http://schemas.microsoft.com/office/drawing/2014/main" id="{00000000-0008-0000-2000-0000A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7" name="232 CuadroTexto">
          <a:extLst>
            <a:ext uri="{FF2B5EF4-FFF2-40B4-BE49-F238E27FC236}">
              <a16:creationId xmlns:a16="http://schemas.microsoft.com/office/drawing/2014/main" id="{00000000-0008-0000-2000-0000A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8" name="233 CuadroTexto">
          <a:extLst>
            <a:ext uri="{FF2B5EF4-FFF2-40B4-BE49-F238E27FC236}">
              <a16:creationId xmlns:a16="http://schemas.microsoft.com/office/drawing/2014/main" id="{00000000-0008-0000-2000-0000A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49" name="234 CuadroTexto">
          <a:extLst>
            <a:ext uri="{FF2B5EF4-FFF2-40B4-BE49-F238E27FC236}">
              <a16:creationId xmlns:a16="http://schemas.microsoft.com/office/drawing/2014/main" id="{00000000-0008-0000-2000-0000A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0" name="235 CuadroTexto">
          <a:extLst>
            <a:ext uri="{FF2B5EF4-FFF2-40B4-BE49-F238E27FC236}">
              <a16:creationId xmlns:a16="http://schemas.microsoft.com/office/drawing/2014/main" id="{00000000-0008-0000-2000-0000A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1" name="236 CuadroTexto">
          <a:extLst>
            <a:ext uri="{FF2B5EF4-FFF2-40B4-BE49-F238E27FC236}">
              <a16:creationId xmlns:a16="http://schemas.microsoft.com/office/drawing/2014/main" id="{00000000-0008-0000-2000-0000A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2" name="237 CuadroTexto">
          <a:extLst>
            <a:ext uri="{FF2B5EF4-FFF2-40B4-BE49-F238E27FC236}">
              <a16:creationId xmlns:a16="http://schemas.microsoft.com/office/drawing/2014/main" id="{00000000-0008-0000-2000-0000A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3" name="238 CuadroTexto">
          <a:extLst>
            <a:ext uri="{FF2B5EF4-FFF2-40B4-BE49-F238E27FC236}">
              <a16:creationId xmlns:a16="http://schemas.microsoft.com/office/drawing/2014/main" id="{00000000-0008-0000-2000-0000A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4" name="239 CuadroTexto">
          <a:extLst>
            <a:ext uri="{FF2B5EF4-FFF2-40B4-BE49-F238E27FC236}">
              <a16:creationId xmlns:a16="http://schemas.microsoft.com/office/drawing/2014/main" id="{00000000-0008-0000-2000-0000A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5" name="240 CuadroTexto">
          <a:extLst>
            <a:ext uri="{FF2B5EF4-FFF2-40B4-BE49-F238E27FC236}">
              <a16:creationId xmlns:a16="http://schemas.microsoft.com/office/drawing/2014/main" id="{00000000-0008-0000-2000-0000A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6" name="241 CuadroTexto">
          <a:extLst>
            <a:ext uri="{FF2B5EF4-FFF2-40B4-BE49-F238E27FC236}">
              <a16:creationId xmlns:a16="http://schemas.microsoft.com/office/drawing/2014/main" id="{00000000-0008-0000-2000-0000B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7" name="242 CuadroTexto">
          <a:extLst>
            <a:ext uri="{FF2B5EF4-FFF2-40B4-BE49-F238E27FC236}">
              <a16:creationId xmlns:a16="http://schemas.microsoft.com/office/drawing/2014/main" id="{00000000-0008-0000-2000-0000B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8" name="243 CuadroTexto">
          <a:extLst>
            <a:ext uri="{FF2B5EF4-FFF2-40B4-BE49-F238E27FC236}">
              <a16:creationId xmlns:a16="http://schemas.microsoft.com/office/drawing/2014/main" id="{00000000-0008-0000-2000-0000B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59" name="244 CuadroTexto">
          <a:extLst>
            <a:ext uri="{FF2B5EF4-FFF2-40B4-BE49-F238E27FC236}">
              <a16:creationId xmlns:a16="http://schemas.microsoft.com/office/drawing/2014/main" id="{00000000-0008-0000-2000-0000B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0" name="245 CuadroTexto">
          <a:extLst>
            <a:ext uri="{FF2B5EF4-FFF2-40B4-BE49-F238E27FC236}">
              <a16:creationId xmlns:a16="http://schemas.microsoft.com/office/drawing/2014/main" id="{00000000-0008-0000-2000-0000B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1" name="246 CuadroTexto">
          <a:extLst>
            <a:ext uri="{FF2B5EF4-FFF2-40B4-BE49-F238E27FC236}">
              <a16:creationId xmlns:a16="http://schemas.microsoft.com/office/drawing/2014/main" id="{00000000-0008-0000-2000-0000B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2" name="247 CuadroTexto">
          <a:extLst>
            <a:ext uri="{FF2B5EF4-FFF2-40B4-BE49-F238E27FC236}">
              <a16:creationId xmlns:a16="http://schemas.microsoft.com/office/drawing/2014/main" id="{00000000-0008-0000-2000-0000B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3" name="248 CuadroTexto">
          <a:extLst>
            <a:ext uri="{FF2B5EF4-FFF2-40B4-BE49-F238E27FC236}">
              <a16:creationId xmlns:a16="http://schemas.microsoft.com/office/drawing/2014/main" id="{00000000-0008-0000-2000-0000B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4" name="249 CuadroTexto">
          <a:extLst>
            <a:ext uri="{FF2B5EF4-FFF2-40B4-BE49-F238E27FC236}">
              <a16:creationId xmlns:a16="http://schemas.microsoft.com/office/drawing/2014/main" id="{00000000-0008-0000-2000-0000B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5" name="250 CuadroTexto">
          <a:extLst>
            <a:ext uri="{FF2B5EF4-FFF2-40B4-BE49-F238E27FC236}">
              <a16:creationId xmlns:a16="http://schemas.microsoft.com/office/drawing/2014/main" id="{00000000-0008-0000-2000-0000B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6" name="251 CuadroTexto">
          <a:extLst>
            <a:ext uri="{FF2B5EF4-FFF2-40B4-BE49-F238E27FC236}">
              <a16:creationId xmlns:a16="http://schemas.microsoft.com/office/drawing/2014/main" id="{00000000-0008-0000-2000-0000B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7" name="252 CuadroTexto">
          <a:extLst>
            <a:ext uri="{FF2B5EF4-FFF2-40B4-BE49-F238E27FC236}">
              <a16:creationId xmlns:a16="http://schemas.microsoft.com/office/drawing/2014/main" id="{00000000-0008-0000-2000-0000B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8" name="253 CuadroTexto">
          <a:extLst>
            <a:ext uri="{FF2B5EF4-FFF2-40B4-BE49-F238E27FC236}">
              <a16:creationId xmlns:a16="http://schemas.microsoft.com/office/drawing/2014/main" id="{00000000-0008-0000-2000-0000B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69" name="254 CuadroTexto">
          <a:extLst>
            <a:ext uri="{FF2B5EF4-FFF2-40B4-BE49-F238E27FC236}">
              <a16:creationId xmlns:a16="http://schemas.microsoft.com/office/drawing/2014/main" id="{00000000-0008-0000-2000-0000B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0" name="255 CuadroTexto">
          <a:extLst>
            <a:ext uri="{FF2B5EF4-FFF2-40B4-BE49-F238E27FC236}">
              <a16:creationId xmlns:a16="http://schemas.microsoft.com/office/drawing/2014/main" id="{00000000-0008-0000-2000-0000B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1" name="256 CuadroTexto">
          <a:extLst>
            <a:ext uri="{FF2B5EF4-FFF2-40B4-BE49-F238E27FC236}">
              <a16:creationId xmlns:a16="http://schemas.microsoft.com/office/drawing/2014/main" id="{00000000-0008-0000-2000-0000B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2" name="257 CuadroTexto">
          <a:extLst>
            <a:ext uri="{FF2B5EF4-FFF2-40B4-BE49-F238E27FC236}">
              <a16:creationId xmlns:a16="http://schemas.microsoft.com/office/drawing/2014/main" id="{00000000-0008-0000-2000-0000C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3" name="258 CuadroTexto">
          <a:extLst>
            <a:ext uri="{FF2B5EF4-FFF2-40B4-BE49-F238E27FC236}">
              <a16:creationId xmlns:a16="http://schemas.microsoft.com/office/drawing/2014/main" id="{00000000-0008-0000-2000-0000C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4" name="259 CuadroTexto">
          <a:extLst>
            <a:ext uri="{FF2B5EF4-FFF2-40B4-BE49-F238E27FC236}">
              <a16:creationId xmlns:a16="http://schemas.microsoft.com/office/drawing/2014/main" id="{00000000-0008-0000-2000-0000C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5" name="260 CuadroTexto">
          <a:extLst>
            <a:ext uri="{FF2B5EF4-FFF2-40B4-BE49-F238E27FC236}">
              <a16:creationId xmlns:a16="http://schemas.microsoft.com/office/drawing/2014/main" id="{00000000-0008-0000-2000-0000C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6" name="261 CuadroTexto">
          <a:extLst>
            <a:ext uri="{FF2B5EF4-FFF2-40B4-BE49-F238E27FC236}">
              <a16:creationId xmlns:a16="http://schemas.microsoft.com/office/drawing/2014/main" id="{00000000-0008-0000-2000-0000C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7" name="262 CuadroTexto">
          <a:extLst>
            <a:ext uri="{FF2B5EF4-FFF2-40B4-BE49-F238E27FC236}">
              <a16:creationId xmlns:a16="http://schemas.microsoft.com/office/drawing/2014/main" id="{00000000-0008-0000-2000-0000C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8" name="263 CuadroTexto">
          <a:extLst>
            <a:ext uri="{FF2B5EF4-FFF2-40B4-BE49-F238E27FC236}">
              <a16:creationId xmlns:a16="http://schemas.microsoft.com/office/drawing/2014/main" id="{00000000-0008-0000-2000-0000C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79" name="264 CuadroTexto">
          <a:extLst>
            <a:ext uri="{FF2B5EF4-FFF2-40B4-BE49-F238E27FC236}">
              <a16:creationId xmlns:a16="http://schemas.microsoft.com/office/drawing/2014/main" id="{00000000-0008-0000-2000-0000C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0" name="265 CuadroTexto">
          <a:extLst>
            <a:ext uri="{FF2B5EF4-FFF2-40B4-BE49-F238E27FC236}">
              <a16:creationId xmlns:a16="http://schemas.microsoft.com/office/drawing/2014/main" id="{00000000-0008-0000-2000-0000C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1" name="266 CuadroTexto">
          <a:extLst>
            <a:ext uri="{FF2B5EF4-FFF2-40B4-BE49-F238E27FC236}">
              <a16:creationId xmlns:a16="http://schemas.microsoft.com/office/drawing/2014/main" id="{00000000-0008-0000-2000-0000C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482" name="267 CuadroTexto">
          <a:extLst>
            <a:ext uri="{FF2B5EF4-FFF2-40B4-BE49-F238E27FC236}">
              <a16:creationId xmlns:a16="http://schemas.microsoft.com/office/drawing/2014/main" id="{00000000-0008-0000-2000-0000C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3" name="268 CuadroTexto">
          <a:extLst>
            <a:ext uri="{FF2B5EF4-FFF2-40B4-BE49-F238E27FC236}">
              <a16:creationId xmlns:a16="http://schemas.microsoft.com/office/drawing/2014/main" id="{00000000-0008-0000-2000-0000C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4" name="269 CuadroTexto">
          <a:extLst>
            <a:ext uri="{FF2B5EF4-FFF2-40B4-BE49-F238E27FC236}">
              <a16:creationId xmlns:a16="http://schemas.microsoft.com/office/drawing/2014/main" id="{00000000-0008-0000-2000-0000CC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5" name="270 CuadroTexto">
          <a:extLst>
            <a:ext uri="{FF2B5EF4-FFF2-40B4-BE49-F238E27FC236}">
              <a16:creationId xmlns:a16="http://schemas.microsoft.com/office/drawing/2014/main" id="{00000000-0008-0000-2000-0000CD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6" name="271 CuadroTexto">
          <a:extLst>
            <a:ext uri="{FF2B5EF4-FFF2-40B4-BE49-F238E27FC236}">
              <a16:creationId xmlns:a16="http://schemas.microsoft.com/office/drawing/2014/main" id="{00000000-0008-0000-2000-0000CE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7" name="272 CuadroTexto">
          <a:extLst>
            <a:ext uri="{FF2B5EF4-FFF2-40B4-BE49-F238E27FC236}">
              <a16:creationId xmlns:a16="http://schemas.microsoft.com/office/drawing/2014/main" id="{00000000-0008-0000-2000-0000CF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8" name="273 CuadroTexto">
          <a:extLst>
            <a:ext uri="{FF2B5EF4-FFF2-40B4-BE49-F238E27FC236}">
              <a16:creationId xmlns:a16="http://schemas.microsoft.com/office/drawing/2014/main" id="{00000000-0008-0000-2000-0000D0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89" name="274 CuadroTexto">
          <a:extLst>
            <a:ext uri="{FF2B5EF4-FFF2-40B4-BE49-F238E27FC236}">
              <a16:creationId xmlns:a16="http://schemas.microsoft.com/office/drawing/2014/main" id="{00000000-0008-0000-2000-0000D1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0" name="275 CuadroTexto">
          <a:extLst>
            <a:ext uri="{FF2B5EF4-FFF2-40B4-BE49-F238E27FC236}">
              <a16:creationId xmlns:a16="http://schemas.microsoft.com/office/drawing/2014/main" id="{00000000-0008-0000-2000-0000D2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1" name="276 CuadroTexto">
          <a:extLst>
            <a:ext uri="{FF2B5EF4-FFF2-40B4-BE49-F238E27FC236}">
              <a16:creationId xmlns:a16="http://schemas.microsoft.com/office/drawing/2014/main" id="{00000000-0008-0000-2000-0000D3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2" name="277 CuadroTexto">
          <a:extLst>
            <a:ext uri="{FF2B5EF4-FFF2-40B4-BE49-F238E27FC236}">
              <a16:creationId xmlns:a16="http://schemas.microsoft.com/office/drawing/2014/main" id="{00000000-0008-0000-2000-0000D4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3" name="278 CuadroTexto">
          <a:extLst>
            <a:ext uri="{FF2B5EF4-FFF2-40B4-BE49-F238E27FC236}">
              <a16:creationId xmlns:a16="http://schemas.microsoft.com/office/drawing/2014/main" id="{00000000-0008-0000-2000-0000D5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4" name="279 CuadroTexto">
          <a:extLst>
            <a:ext uri="{FF2B5EF4-FFF2-40B4-BE49-F238E27FC236}">
              <a16:creationId xmlns:a16="http://schemas.microsoft.com/office/drawing/2014/main" id="{00000000-0008-0000-2000-0000D6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5" name="280 CuadroTexto">
          <a:extLst>
            <a:ext uri="{FF2B5EF4-FFF2-40B4-BE49-F238E27FC236}">
              <a16:creationId xmlns:a16="http://schemas.microsoft.com/office/drawing/2014/main" id="{00000000-0008-0000-2000-0000D7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6" name="281 CuadroTexto">
          <a:extLst>
            <a:ext uri="{FF2B5EF4-FFF2-40B4-BE49-F238E27FC236}">
              <a16:creationId xmlns:a16="http://schemas.microsoft.com/office/drawing/2014/main" id="{00000000-0008-0000-2000-0000D8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7" name="282 CuadroTexto">
          <a:extLst>
            <a:ext uri="{FF2B5EF4-FFF2-40B4-BE49-F238E27FC236}">
              <a16:creationId xmlns:a16="http://schemas.microsoft.com/office/drawing/2014/main" id="{00000000-0008-0000-2000-0000D9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8" name="283 CuadroTexto">
          <a:extLst>
            <a:ext uri="{FF2B5EF4-FFF2-40B4-BE49-F238E27FC236}">
              <a16:creationId xmlns:a16="http://schemas.microsoft.com/office/drawing/2014/main" id="{00000000-0008-0000-2000-0000DA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499" name="284 CuadroTexto">
          <a:extLst>
            <a:ext uri="{FF2B5EF4-FFF2-40B4-BE49-F238E27FC236}">
              <a16:creationId xmlns:a16="http://schemas.microsoft.com/office/drawing/2014/main" id="{00000000-0008-0000-2000-0000DB05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0" name="285 CuadroTexto">
          <a:extLst>
            <a:ext uri="{FF2B5EF4-FFF2-40B4-BE49-F238E27FC236}">
              <a16:creationId xmlns:a16="http://schemas.microsoft.com/office/drawing/2014/main" id="{00000000-0008-0000-2000-0000D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1" name="286 CuadroTexto">
          <a:extLst>
            <a:ext uri="{FF2B5EF4-FFF2-40B4-BE49-F238E27FC236}">
              <a16:creationId xmlns:a16="http://schemas.microsoft.com/office/drawing/2014/main" id="{00000000-0008-0000-2000-0000D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2" name="287 CuadroTexto">
          <a:extLst>
            <a:ext uri="{FF2B5EF4-FFF2-40B4-BE49-F238E27FC236}">
              <a16:creationId xmlns:a16="http://schemas.microsoft.com/office/drawing/2014/main" id="{00000000-0008-0000-2000-0000D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3" name="288 CuadroTexto">
          <a:extLst>
            <a:ext uri="{FF2B5EF4-FFF2-40B4-BE49-F238E27FC236}">
              <a16:creationId xmlns:a16="http://schemas.microsoft.com/office/drawing/2014/main" id="{00000000-0008-0000-2000-0000D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4" name="289 CuadroTexto">
          <a:extLst>
            <a:ext uri="{FF2B5EF4-FFF2-40B4-BE49-F238E27FC236}">
              <a16:creationId xmlns:a16="http://schemas.microsoft.com/office/drawing/2014/main" id="{00000000-0008-0000-2000-0000E0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5" name="290 CuadroTexto">
          <a:extLst>
            <a:ext uri="{FF2B5EF4-FFF2-40B4-BE49-F238E27FC236}">
              <a16:creationId xmlns:a16="http://schemas.microsoft.com/office/drawing/2014/main" id="{00000000-0008-0000-2000-0000E1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6" name="291 CuadroTexto">
          <a:extLst>
            <a:ext uri="{FF2B5EF4-FFF2-40B4-BE49-F238E27FC236}">
              <a16:creationId xmlns:a16="http://schemas.microsoft.com/office/drawing/2014/main" id="{00000000-0008-0000-2000-0000E2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7" name="292 CuadroTexto">
          <a:extLst>
            <a:ext uri="{FF2B5EF4-FFF2-40B4-BE49-F238E27FC236}">
              <a16:creationId xmlns:a16="http://schemas.microsoft.com/office/drawing/2014/main" id="{00000000-0008-0000-2000-0000E3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8" name="293 CuadroTexto">
          <a:extLst>
            <a:ext uri="{FF2B5EF4-FFF2-40B4-BE49-F238E27FC236}">
              <a16:creationId xmlns:a16="http://schemas.microsoft.com/office/drawing/2014/main" id="{00000000-0008-0000-2000-0000E4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09" name="294 CuadroTexto">
          <a:extLst>
            <a:ext uri="{FF2B5EF4-FFF2-40B4-BE49-F238E27FC236}">
              <a16:creationId xmlns:a16="http://schemas.microsoft.com/office/drawing/2014/main" id="{00000000-0008-0000-2000-0000E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0" name="295 CuadroTexto">
          <a:extLst>
            <a:ext uri="{FF2B5EF4-FFF2-40B4-BE49-F238E27FC236}">
              <a16:creationId xmlns:a16="http://schemas.microsoft.com/office/drawing/2014/main" id="{00000000-0008-0000-2000-0000E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1" name="296 CuadroTexto">
          <a:extLst>
            <a:ext uri="{FF2B5EF4-FFF2-40B4-BE49-F238E27FC236}">
              <a16:creationId xmlns:a16="http://schemas.microsoft.com/office/drawing/2014/main" id="{00000000-0008-0000-2000-0000E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12" name="17 CuadroTexto">
          <a:extLst>
            <a:ext uri="{FF2B5EF4-FFF2-40B4-BE49-F238E27FC236}">
              <a16:creationId xmlns:a16="http://schemas.microsoft.com/office/drawing/2014/main" id="{00000000-0008-0000-2000-0000E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3" name="90 CuadroTexto">
          <a:extLst>
            <a:ext uri="{FF2B5EF4-FFF2-40B4-BE49-F238E27FC236}">
              <a16:creationId xmlns:a16="http://schemas.microsoft.com/office/drawing/2014/main" id="{00000000-0008-0000-2000-0000E9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4" name="91 CuadroTexto">
          <a:extLst>
            <a:ext uri="{FF2B5EF4-FFF2-40B4-BE49-F238E27FC236}">
              <a16:creationId xmlns:a16="http://schemas.microsoft.com/office/drawing/2014/main" id="{00000000-0008-0000-2000-0000EA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5" name="92 CuadroTexto">
          <a:extLst>
            <a:ext uri="{FF2B5EF4-FFF2-40B4-BE49-F238E27FC236}">
              <a16:creationId xmlns:a16="http://schemas.microsoft.com/office/drawing/2014/main" id="{00000000-0008-0000-2000-0000EB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6" name="93 CuadroTexto">
          <a:extLst>
            <a:ext uri="{FF2B5EF4-FFF2-40B4-BE49-F238E27FC236}">
              <a16:creationId xmlns:a16="http://schemas.microsoft.com/office/drawing/2014/main" id="{00000000-0008-0000-2000-0000EC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7" name="94 CuadroTexto">
          <a:extLst>
            <a:ext uri="{FF2B5EF4-FFF2-40B4-BE49-F238E27FC236}">
              <a16:creationId xmlns:a16="http://schemas.microsoft.com/office/drawing/2014/main" id="{00000000-0008-0000-2000-0000ED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8" name="95 CuadroTexto">
          <a:extLst>
            <a:ext uri="{FF2B5EF4-FFF2-40B4-BE49-F238E27FC236}">
              <a16:creationId xmlns:a16="http://schemas.microsoft.com/office/drawing/2014/main" id="{00000000-0008-0000-2000-0000EE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19" name="96 CuadroTexto">
          <a:extLst>
            <a:ext uri="{FF2B5EF4-FFF2-40B4-BE49-F238E27FC236}">
              <a16:creationId xmlns:a16="http://schemas.microsoft.com/office/drawing/2014/main" id="{00000000-0008-0000-2000-0000EF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0" name="97 CuadroTexto">
          <a:extLst>
            <a:ext uri="{FF2B5EF4-FFF2-40B4-BE49-F238E27FC236}">
              <a16:creationId xmlns:a16="http://schemas.microsoft.com/office/drawing/2014/main" id="{00000000-0008-0000-2000-0000F0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1" name="98 CuadroTexto">
          <a:extLst>
            <a:ext uri="{FF2B5EF4-FFF2-40B4-BE49-F238E27FC236}">
              <a16:creationId xmlns:a16="http://schemas.microsoft.com/office/drawing/2014/main" id="{00000000-0008-0000-2000-0000F1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2" name="99 CuadroTexto">
          <a:extLst>
            <a:ext uri="{FF2B5EF4-FFF2-40B4-BE49-F238E27FC236}">
              <a16:creationId xmlns:a16="http://schemas.microsoft.com/office/drawing/2014/main" id="{00000000-0008-0000-2000-0000F2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3" name="100 CuadroTexto">
          <a:extLst>
            <a:ext uri="{FF2B5EF4-FFF2-40B4-BE49-F238E27FC236}">
              <a16:creationId xmlns:a16="http://schemas.microsoft.com/office/drawing/2014/main" id="{00000000-0008-0000-2000-0000F3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524" name="101 CuadroTexto">
          <a:extLst>
            <a:ext uri="{FF2B5EF4-FFF2-40B4-BE49-F238E27FC236}">
              <a16:creationId xmlns:a16="http://schemas.microsoft.com/office/drawing/2014/main" id="{00000000-0008-0000-2000-0000F40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5" name="118 CuadroTexto">
          <a:extLst>
            <a:ext uri="{FF2B5EF4-FFF2-40B4-BE49-F238E27FC236}">
              <a16:creationId xmlns:a16="http://schemas.microsoft.com/office/drawing/2014/main" id="{00000000-0008-0000-2000-0000F5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6" name="119 CuadroTexto">
          <a:extLst>
            <a:ext uri="{FF2B5EF4-FFF2-40B4-BE49-F238E27FC236}">
              <a16:creationId xmlns:a16="http://schemas.microsoft.com/office/drawing/2014/main" id="{00000000-0008-0000-2000-0000F6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7" name="120 CuadroTexto">
          <a:extLst>
            <a:ext uri="{FF2B5EF4-FFF2-40B4-BE49-F238E27FC236}">
              <a16:creationId xmlns:a16="http://schemas.microsoft.com/office/drawing/2014/main" id="{00000000-0008-0000-2000-0000F7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8" name="121 CuadroTexto">
          <a:extLst>
            <a:ext uri="{FF2B5EF4-FFF2-40B4-BE49-F238E27FC236}">
              <a16:creationId xmlns:a16="http://schemas.microsoft.com/office/drawing/2014/main" id="{00000000-0008-0000-2000-0000F8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29" name="122 CuadroTexto">
          <a:extLst>
            <a:ext uri="{FF2B5EF4-FFF2-40B4-BE49-F238E27FC236}">
              <a16:creationId xmlns:a16="http://schemas.microsoft.com/office/drawing/2014/main" id="{00000000-0008-0000-2000-0000F9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0" name="123 CuadroTexto">
          <a:extLst>
            <a:ext uri="{FF2B5EF4-FFF2-40B4-BE49-F238E27FC236}">
              <a16:creationId xmlns:a16="http://schemas.microsoft.com/office/drawing/2014/main" id="{00000000-0008-0000-2000-0000FA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1" name="124 CuadroTexto">
          <a:extLst>
            <a:ext uri="{FF2B5EF4-FFF2-40B4-BE49-F238E27FC236}">
              <a16:creationId xmlns:a16="http://schemas.microsoft.com/office/drawing/2014/main" id="{00000000-0008-0000-2000-0000FB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2" name="125 CuadroTexto">
          <a:extLst>
            <a:ext uri="{FF2B5EF4-FFF2-40B4-BE49-F238E27FC236}">
              <a16:creationId xmlns:a16="http://schemas.microsoft.com/office/drawing/2014/main" id="{00000000-0008-0000-2000-0000FC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3" name="143 CuadroTexto">
          <a:extLst>
            <a:ext uri="{FF2B5EF4-FFF2-40B4-BE49-F238E27FC236}">
              <a16:creationId xmlns:a16="http://schemas.microsoft.com/office/drawing/2014/main" id="{00000000-0008-0000-2000-0000FD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4" name="144 CuadroTexto">
          <a:extLst>
            <a:ext uri="{FF2B5EF4-FFF2-40B4-BE49-F238E27FC236}">
              <a16:creationId xmlns:a16="http://schemas.microsoft.com/office/drawing/2014/main" id="{00000000-0008-0000-2000-0000FE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5" name="145 CuadroTexto">
          <a:extLst>
            <a:ext uri="{FF2B5EF4-FFF2-40B4-BE49-F238E27FC236}">
              <a16:creationId xmlns:a16="http://schemas.microsoft.com/office/drawing/2014/main" id="{00000000-0008-0000-2000-0000FF0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6" name="146 CuadroTexto">
          <a:extLst>
            <a:ext uri="{FF2B5EF4-FFF2-40B4-BE49-F238E27FC236}">
              <a16:creationId xmlns:a16="http://schemas.microsoft.com/office/drawing/2014/main" id="{00000000-0008-0000-2000-00000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7" name="147 CuadroTexto">
          <a:extLst>
            <a:ext uri="{FF2B5EF4-FFF2-40B4-BE49-F238E27FC236}">
              <a16:creationId xmlns:a16="http://schemas.microsoft.com/office/drawing/2014/main" id="{00000000-0008-0000-2000-00000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8" name="148 CuadroTexto">
          <a:extLst>
            <a:ext uri="{FF2B5EF4-FFF2-40B4-BE49-F238E27FC236}">
              <a16:creationId xmlns:a16="http://schemas.microsoft.com/office/drawing/2014/main" id="{00000000-0008-0000-2000-00000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39" name="149 CuadroTexto">
          <a:extLst>
            <a:ext uri="{FF2B5EF4-FFF2-40B4-BE49-F238E27FC236}">
              <a16:creationId xmlns:a16="http://schemas.microsoft.com/office/drawing/2014/main" id="{00000000-0008-0000-2000-00000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0" name="150 CuadroTexto">
          <a:extLst>
            <a:ext uri="{FF2B5EF4-FFF2-40B4-BE49-F238E27FC236}">
              <a16:creationId xmlns:a16="http://schemas.microsoft.com/office/drawing/2014/main" id="{00000000-0008-0000-2000-00000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1" name="151 CuadroTexto">
          <a:extLst>
            <a:ext uri="{FF2B5EF4-FFF2-40B4-BE49-F238E27FC236}">
              <a16:creationId xmlns:a16="http://schemas.microsoft.com/office/drawing/2014/main" id="{00000000-0008-0000-2000-00000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2" name="152 CuadroTexto">
          <a:extLst>
            <a:ext uri="{FF2B5EF4-FFF2-40B4-BE49-F238E27FC236}">
              <a16:creationId xmlns:a16="http://schemas.microsoft.com/office/drawing/2014/main" id="{00000000-0008-0000-2000-00000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3" name="153 CuadroTexto">
          <a:extLst>
            <a:ext uri="{FF2B5EF4-FFF2-40B4-BE49-F238E27FC236}">
              <a16:creationId xmlns:a16="http://schemas.microsoft.com/office/drawing/2014/main" id="{00000000-0008-0000-2000-00000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4" name="154 CuadroTexto">
          <a:extLst>
            <a:ext uri="{FF2B5EF4-FFF2-40B4-BE49-F238E27FC236}">
              <a16:creationId xmlns:a16="http://schemas.microsoft.com/office/drawing/2014/main" id="{00000000-0008-0000-2000-00000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5" name="155 CuadroTexto">
          <a:extLst>
            <a:ext uri="{FF2B5EF4-FFF2-40B4-BE49-F238E27FC236}">
              <a16:creationId xmlns:a16="http://schemas.microsoft.com/office/drawing/2014/main" id="{00000000-0008-0000-2000-00000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6" name="156 CuadroTexto">
          <a:extLst>
            <a:ext uri="{FF2B5EF4-FFF2-40B4-BE49-F238E27FC236}">
              <a16:creationId xmlns:a16="http://schemas.microsoft.com/office/drawing/2014/main" id="{00000000-0008-0000-2000-00000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7" name="157 CuadroTexto">
          <a:extLst>
            <a:ext uri="{FF2B5EF4-FFF2-40B4-BE49-F238E27FC236}">
              <a16:creationId xmlns:a16="http://schemas.microsoft.com/office/drawing/2014/main" id="{00000000-0008-0000-2000-00000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8" name="158 CuadroTexto">
          <a:extLst>
            <a:ext uri="{FF2B5EF4-FFF2-40B4-BE49-F238E27FC236}">
              <a16:creationId xmlns:a16="http://schemas.microsoft.com/office/drawing/2014/main" id="{00000000-0008-0000-2000-00000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49" name="159 CuadroTexto">
          <a:extLst>
            <a:ext uri="{FF2B5EF4-FFF2-40B4-BE49-F238E27FC236}">
              <a16:creationId xmlns:a16="http://schemas.microsoft.com/office/drawing/2014/main" id="{00000000-0008-0000-2000-00000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0" name="160 CuadroTexto">
          <a:extLst>
            <a:ext uri="{FF2B5EF4-FFF2-40B4-BE49-F238E27FC236}">
              <a16:creationId xmlns:a16="http://schemas.microsoft.com/office/drawing/2014/main" id="{00000000-0008-0000-2000-00000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1" name="161 CuadroTexto">
          <a:extLst>
            <a:ext uri="{FF2B5EF4-FFF2-40B4-BE49-F238E27FC236}">
              <a16:creationId xmlns:a16="http://schemas.microsoft.com/office/drawing/2014/main" id="{00000000-0008-0000-2000-00000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2" name="162 CuadroTexto">
          <a:extLst>
            <a:ext uri="{FF2B5EF4-FFF2-40B4-BE49-F238E27FC236}">
              <a16:creationId xmlns:a16="http://schemas.microsoft.com/office/drawing/2014/main" id="{00000000-0008-0000-2000-00001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3" name="163 CuadroTexto">
          <a:extLst>
            <a:ext uri="{FF2B5EF4-FFF2-40B4-BE49-F238E27FC236}">
              <a16:creationId xmlns:a16="http://schemas.microsoft.com/office/drawing/2014/main" id="{00000000-0008-0000-2000-00001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4" name="164 CuadroTexto">
          <a:extLst>
            <a:ext uri="{FF2B5EF4-FFF2-40B4-BE49-F238E27FC236}">
              <a16:creationId xmlns:a16="http://schemas.microsoft.com/office/drawing/2014/main" id="{00000000-0008-0000-2000-00001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5" name="165 CuadroTexto">
          <a:extLst>
            <a:ext uri="{FF2B5EF4-FFF2-40B4-BE49-F238E27FC236}">
              <a16:creationId xmlns:a16="http://schemas.microsoft.com/office/drawing/2014/main" id="{00000000-0008-0000-2000-00001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6" name="166 CuadroTexto">
          <a:extLst>
            <a:ext uri="{FF2B5EF4-FFF2-40B4-BE49-F238E27FC236}">
              <a16:creationId xmlns:a16="http://schemas.microsoft.com/office/drawing/2014/main" id="{00000000-0008-0000-2000-00001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7" name="167 CuadroTexto">
          <a:extLst>
            <a:ext uri="{FF2B5EF4-FFF2-40B4-BE49-F238E27FC236}">
              <a16:creationId xmlns:a16="http://schemas.microsoft.com/office/drawing/2014/main" id="{00000000-0008-0000-2000-00001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8" name="168 CuadroTexto">
          <a:extLst>
            <a:ext uri="{FF2B5EF4-FFF2-40B4-BE49-F238E27FC236}">
              <a16:creationId xmlns:a16="http://schemas.microsoft.com/office/drawing/2014/main" id="{00000000-0008-0000-2000-00001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59" name="169 CuadroTexto">
          <a:extLst>
            <a:ext uri="{FF2B5EF4-FFF2-40B4-BE49-F238E27FC236}">
              <a16:creationId xmlns:a16="http://schemas.microsoft.com/office/drawing/2014/main" id="{00000000-0008-0000-2000-00001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0" name="170 CuadroTexto">
          <a:extLst>
            <a:ext uri="{FF2B5EF4-FFF2-40B4-BE49-F238E27FC236}">
              <a16:creationId xmlns:a16="http://schemas.microsoft.com/office/drawing/2014/main" id="{00000000-0008-0000-2000-00001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1" name="171 CuadroTexto">
          <a:extLst>
            <a:ext uri="{FF2B5EF4-FFF2-40B4-BE49-F238E27FC236}">
              <a16:creationId xmlns:a16="http://schemas.microsoft.com/office/drawing/2014/main" id="{00000000-0008-0000-2000-00001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2" name="172 CuadroTexto">
          <a:extLst>
            <a:ext uri="{FF2B5EF4-FFF2-40B4-BE49-F238E27FC236}">
              <a16:creationId xmlns:a16="http://schemas.microsoft.com/office/drawing/2014/main" id="{00000000-0008-0000-2000-00001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3" name="173 CuadroTexto">
          <a:extLst>
            <a:ext uri="{FF2B5EF4-FFF2-40B4-BE49-F238E27FC236}">
              <a16:creationId xmlns:a16="http://schemas.microsoft.com/office/drawing/2014/main" id="{00000000-0008-0000-2000-00001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4" name="174 CuadroTexto">
          <a:extLst>
            <a:ext uri="{FF2B5EF4-FFF2-40B4-BE49-F238E27FC236}">
              <a16:creationId xmlns:a16="http://schemas.microsoft.com/office/drawing/2014/main" id="{00000000-0008-0000-2000-00001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5" name="175 CuadroTexto">
          <a:extLst>
            <a:ext uri="{FF2B5EF4-FFF2-40B4-BE49-F238E27FC236}">
              <a16:creationId xmlns:a16="http://schemas.microsoft.com/office/drawing/2014/main" id="{00000000-0008-0000-2000-00001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6" name="176 CuadroTexto">
          <a:extLst>
            <a:ext uri="{FF2B5EF4-FFF2-40B4-BE49-F238E27FC236}">
              <a16:creationId xmlns:a16="http://schemas.microsoft.com/office/drawing/2014/main" id="{00000000-0008-0000-2000-00001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7" name="177 CuadroTexto">
          <a:extLst>
            <a:ext uri="{FF2B5EF4-FFF2-40B4-BE49-F238E27FC236}">
              <a16:creationId xmlns:a16="http://schemas.microsoft.com/office/drawing/2014/main" id="{00000000-0008-0000-2000-00001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8" name="178 CuadroTexto">
          <a:extLst>
            <a:ext uri="{FF2B5EF4-FFF2-40B4-BE49-F238E27FC236}">
              <a16:creationId xmlns:a16="http://schemas.microsoft.com/office/drawing/2014/main" id="{00000000-0008-0000-2000-00002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69" name="179 CuadroTexto">
          <a:extLst>
            <a:ext uri="{FF2B5EF4-FFF2-40B4-BE49-F238E27FC236}">
              <a16:creationId xmlns:a16="http://schemas.microsoft.com/office/drawing/2014/main" id="{00000000-0008-0000-2000-00002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0" name="180 CuadroTexto">
          <a:extLst>
            <a:ext uri="{FF2B5EF4-FFF2-40B4-BE49-F238E27FC236}">
              <a16:creationId xmlns:a16="http://schemas.microsoft.com/office/drawing/2014/main" id="{00000000-0008-0000-2000-00002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1" name="181 CuadroTexto">
          <a:extLst>
            <a:ext uri="{FF2B5EF4-FFF2-40B4-BE49-F238E27FC236}">
              <a16:creationId xmlns:a16="http://schemas.microsoft.com/office/drawing/2014/main" id="{00000000-0008-0000-2000-00002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2" name="182 CuadroTexto">
          <a:extLst>
            <a:ext uri="{FF2B5EF4-FFF2-40B4-BE49-F238E27FC236}">
              <a16:creationId xmlns:a16="http://schemas.microsoft.com/office/drawing/2014/main" id="{00000000-0008-0000-2000-00002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3" name="183 CuadroTexto">
          <a:extLst>
            <a:ext uri="{FF2B5EF4-FFF2-40B4-BE49-F238E27FC236}">
              <a16:creationId xmlns:a16="http://schemas.microsoft.com/office/drawing/2014/main" id="{00000000-0008-0000-2000-00002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4" name="184 CuadroTexto">
          <a:extLst>
            <a:ext uri="{FF2B5EF4-FFF2-40B4-BE49-F238E27FC236}">
              <a16:creationId xmlns:a16="http://schemas.microsoft.com/office/drawing/2014/main" id="{00000000-0008-0000-2000-00002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5" name="185 CuadroTexto">
          <a:extLst>
            <a:ext uri="{FF2B5EF4-FFF2-40B4-BE49-F238E27FC236}">
              <a16:creationId xmlns:a16="http://schemas.microsoft.com/office/drawing/2014/main" id="{00000000-0008-0000-2000-00002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6" name="186 CuadroTexto">
          <a:extLst>
            <a:ext uri="{FF2B5EF4-FFF2-40B4-BE49-F238E27FC236}">
              <a16:creationId xmlns:a16="http://schemas.microsoft.com/office/drawing/2014/main" id="{00000000-0008-0000-2000-00002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7" name="187 CuadroTexto">
          <a:extLst>
            <a:ext uri="{FF2B5EF4-FFF2-40B4-BE49-F238E27FC236}">
              <a16:creationId xmlns:a16="http://schemas.microsoft.com/office/drawing/2014/main" id="{00000000-0008-0000-2000-00002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8" name="188 CuadroTexto">
          <a:extLst>
            <a:ext uri="{FF2B5EF4-FFF2-40B4-BE49-F238E27FC236}">
              <a16:creationId xmlns:a16="http://schemas.microsoft.com/office/drawing/2014/main" id="{00000000-0008-0000-2000-00002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79" name="189 CuadroTexto">
          <a:extLst>
            <a:ext uri="{FF2B5EF4-FFF2-40B4-BE49-F238E27FC236}">
              <a16:creationId xmlns:a16="http://schemas.microsoft.com/office/drawing/2014/main" id="{00000000-0008-0000-2000-00002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0" name="190 CuadroTexto">
          <a:extLst>
            <a:ext uri="{FF2B5EF4-FFF2-40B4-BE49-F238E27FC236}">
              <a16:creationId xmlns:a16="http://schemas.microsoft.com/office/drawing/2014/main" id="{00000000-0008-0000-2000-00002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1" name="191 CuadroTexto">
          <a:extLst>
            <a:ext uri="{FF2B5EF4-FFF2-40B4-BE49-F238E27FC236}">
              <a16:creationId xmlns:a16="http://schemas.microsoft.com/office/drawing/2014/main" id="{00000000-0008-0000-2000-00002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2" name="192 CuadroTexto">
          <a:extLst>
            <a:ext uri="{FF2B5EF4-FFF2-40B4-BE49-F238E27FC236}">
              <a16:creationId xmlns:a16="http://schemas.microsoft.com/office/drawing/2014/main" id="{00000000-0008-0000-2000-00002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3" name="193 CuadroTexto">
          <a:extLst>
            <a:ext uri="{FF2B5EF4-FFF2-40B4-BE49-F238E27FC236}">
              <a16:creationId xmlns:a16="http://schemas.microsoft.com/office/drawing/2014/main" id="{00000000-0008-0000-2000-00002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4" name="194 CuadroTexto">
          <a:extLst>
            <a:ext uri="{FF2B5EF4-FFF2-40B4-BE49-F238E27FC236}">
              <a16:creationId xmlns:a16="http://schemas.microsoft.com/office/drawing/2014/main" id="{00000000-0008-0000-2000-00003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5" name="195 CuadroTexto">
          <a:extLst>
            <a:ext uri="{FF2B5EF4-FFF2-40B4-BE49-F238E27FC236}">
              <a16:creationId xmlns:a16="http://schemas.microsoft.com/office/drawing/2014/main" id="{00000000-0008-0000-2000-00003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6" name="196 CuadroTexto">
          <a:extLst>
            <a:ext uri="{FF2B5EF4-FFF2-40B4-BE49-F238E27FC236}">
              <a16:creationId xmlns:a16="http://schemas.microsoft.com/office/drawing/2014/main" id="{00000000-0008-0000-2000-00003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7" name="197 CuadroTexto">
          <a:extLst>
            <a:ext uri="{FF2B5EF4-FFF2-40B4-BE49-F238E27FC236}">
              <a16:creationId xmlns:a16="http://schemas.microsoft.com/office/drawing/2014/main" id="{00000000-0008-0000-2000-00003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8" name="198 CuadroTexto">
          <a:extLst>
            <a:ext uri="{FF2B5EF4-FFF2-40B4-BE49-F238E27FC236}">
              <a16:creationId xmlns:a16="http://schemas.microsoft.com/office/drawing/2014/main" id="{00000000-0008-0000-2000-00003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89" name="199 CuadroTexto">
          <a:extLst>
            <a:ext uri="{FF2B5EF4-FFF2-40B4-BE49-F238E27FC236}">
              <a16:creationId xmlns:a16="http://schemas.microsoft.com/office/drawing/2014/main" id="{00000000-0008-0000-2000-00003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0" name="200 CuadroTexto">
          <a:extLst>
            <a:ext uri="{FF2B5EF4-FFF2-40B4-BE49-F238E27FC236}">
              <a16:creationId xmlns:a16="http://schemas.microsoft.com/office/drawing/2014/main" id="{00000000-0008-0000-2000-00003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1" name="201 CuadroTexto">
          <a:extLst>
            <a:ext uri="{FF2B5EF4-FFF2-40B4-BE49-F238E27FC236}">
              <a16:creationId xmlns:a16="http://schemas.microsoft.com/office/drawing/2014/main" id="{00000000-0008-0000-2000-00003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2" name="202 CuadroTexto">
          <a:extLst>
            <a:ext uri="{FF2B5EF4-FFF2-40B4-BE49-F238E27FC236}">
              <a16:creationId xmlns:a16="http://schemas.microsoft.com/office/drawing/2014/main" id="{00000000-0008-0000-2000-00003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3" name="203 CuadroTexto">
          <a:extLst>
            <a:ext uri="{FF2B5EF4-FFF2-40B4-BE49-F238E27FC236}">
              <a16:creationId xmlns:a16="http://schemas.microsoft.com/office/drawing/2014/main" id="{00000000-0008-0000-2000-00003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4" name="204 CuadroTexto">
          <a:extLst>
            <a:ext uri="{FF2B5EF4-FFF2-40B4-BE49-F238E27FC236}">
              <a16:creationId xmlns:a16="http://schemas.microsoft.com/office/drawing/2014/main" id="{00000000-0008-0000-2000-00003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5" name="205 CuadroTexto">
          <a:extLst>
            <a:ext uri="{FF2B5EF4-FFF2-40B4-BE49-F238E27FC236}">
              <a16:creationId xmlns:a16="http://schemas.microsoft.com/office/drawing/2014/main" id="{00000000-0008-0000-2000-00003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6" name="206 CuadroTexto">
          <a:extLst>
            <a:ext uri="{FF2B5EF4-FFF2-40B4-BE49-F238E27FC236}">
              <a16:creationId xmlns:a16="http://schemas.microsoft.com/office/drawing/2014/main" id="{00000000-0008-0000-2000-00003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7" name="207 CuadroTexto">
          <a:extLst>
            <a:ext uri="{FF2B5EF4-FFF2-40B4-BE49-F238E27FC236}">
              <a16:creationId xmlns:a16="http://schemas.microsoft.com/office/drawing/2014/main" id="{00000000-0008-0000-2000-00003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8" name="208 CuadroTexto">
          <a:extLst>
            <a:ext uri="{FF2B5EF4-FFF2-40B4-BE49-F238E27FC236}">
              <a16:creationId xmlns:a16="http://schemas.microsoft.com/office/drawing/2014/main" id="{00000000-0008-0000-2000-00003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599" name="209 CuadroTexto">
          <a:extLst>
            <a:ext uri="{FF2B5EF4-FFF2-40B4-BE49-F238E27FC236}">
              <a16:creationId xmlns:a16="http://schemas.microsoft.com/office/drawing/2014/main" id="{00000000-0008-0000-2000-00003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0" name="210 CuadroTexto">
          <a:extLst>
            <a:ext uri="{FF2B5EF4-FFF2-40B4-BE49-F238E27FC236}">
              <a16:creationId xmlns:a16="http://schemas.microsoft.com/office/drawing/2014/main" id="{00000000-0008-0000-2000-00004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1" name="211 CuadroTexto">
          <a:extLst>
            <a:ext uri="{FF2B5EF4-FFF2-40B4-BE49-F238E27FC236}">
              <a16:creationId xmlns:a16="http://schemas.microsoft.com/office/drawing/2014/main" id="{00000000-0008-0000-2000-00004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2" name="212 CuadroTexto">
          <a:extLst>
            <a:ext uri="{FF2B5EF4-FFF2-40B4-BE49-F238E27FC236}">
              <a16:creationId xmlns:a16="http://schemas.microsoft.com/office/drawing/2014/main" id="{00000000-0008-0000-2000-00004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3" name="213 CuadroTexto">
          <a:extLst>
            <a:ext uri="{FF2B5EF4-FFF2-40B4-BE49-F238E27FC236}">
              <a16:creationId xmlns:a16="http://schemas.microsoft.com/office/drawing/2014/main" id="{00000000-0008-0000-2000-00004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4" name="214 CuadroTexto">
          <a:extLst>
            <a:ext uri="{FF2B5EF4-FFF2-40B4-BE49-F238E27FC236}">
              <a16:creationId xmlns:a16="http://schemas.microsoft.com/office/drawing/2014/main" id="{00000000-0008-0000-2000-00004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5" name="215 CuadroTexto">
          <a:extLst>
            <a:ext uri="{FF2B5EF4-FFF2-40B4-BE49-F238E27FC236}">
              <a16:creationId xmlns:a16="http://schemas.microsoft.com/office/drawing/2014/main" id="{00000000-0008-0000-2000-00004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6" name="216 CuadroTexto">
          <a:extLst>
            <a:ext uri="{FF2B5EF4-FFF2-40B4-BE49-F238E27FC236}">
              <a16:creationId xmlns:a16="http://schemas.microsoft.com/office/drawing/2014/main" id="{00000000-0008-0000-2000-00004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7" name="217 CuadroTexto">
          <a:extLst>
            <a:ext uri="{FF2B5EF4-FFF2-40B4-BE49-F238E27FC236}">
              <a16:creationId xmlns:a16="http://schemas.microsoft.com/office/drawing/2014/main" id="{00000000-0008-0000-2000-00004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8" name="218 CuadroTexto">
          <a:extLst>
            <a:ext uri="{FF2B5EF4-FFF2-40B4-BE49-F238E27FC236}">
              <a16:creationId xmlns:a16="http://schemas.microsoft.com/office/drawing/2014/main" id="{00000000-0008-0000-2000-00004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09" name="219 CuadroTexto">
          <a:extLst>
            <a:ext uri="{FF2B5EF4-FFF2-40B4-BE49-F238E27FC236}">
              <a16:creationId xmlns:a16="http://schemas.microsoft.com/office/drawing/2014/main" id="{00000000-0008-0000-2000-00004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0" name="220 CuadroTexto">
          <a:extLst>
            <a:ext uri="{FF2B5EF4-FFF2-40B4-BE49-F238E27FC236}">
              <a16:creationId xmlns:a16="http://schemas.microsoft.com/office/drawing/2014/main" id="{00000000-0008-0000-2000-00004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1" name="221 CuadroTexto">
          <a:extLst>
            <a:ext uri="{FF2B5EF4-FFF2-40B4-BE49-F238E27FC236}">
              <a16:creationId xmlns:a16="http://schemas.microsoft.com/office/drawing/2014/main" id="{00000000-0008-0000-2000-00004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2" name="222 CuadroTexto">
          <a:extLst>
            <a:ext uri="{FF2B5EF4-FFF2-40B4-BE49-F238E27FC236}">
              <a16:creationId xmlns:a16="http://schemas.microsoft.com/office/drawing/2014/main" id="{00000000-0008-0000-2000-00004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3" name="223 CuadroTexto">
          <a:extLst>
            <a:ext uri="{FF2B5EF4-FFF2-40B4-BE49-F238E27FC236}">
              <a16:creationId xmlns:a16="http://schemas.microsoft.com/office/drawing/2014/main" id="{00000000-0008-0000-2000-00004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4" name="224 CuadroTexto">
          <a:extLst>
            <a:ext uri="{FF2B5EF4-FFF2-40B4-BE49-F238E27FC236}">
              <a16:creationId xmlns:a16="http://schemas.microsoft.com/office/drawing/2014/main" id="{00000000-0008-0000-2000-00004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5" name="225 CuadroTexto">
          <a:extLst>
            <a:ext uri="{FF2B5EF4-FFF2-40B4-BE49-F238E27FC236}">
              <a16:creationId xmlns:a16="http://schemas.microsoft.com/office/drawing/2014/main" id="{00000000-0008-0000-2000-00004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6" name="226 CuadroTexto">
          <a:extLst>
            <a:ext uri="{FF2B5EF4-FFF2-40B4-BE49-F238E27FC236}">
              <a16:creationId xmlns:a16="http://schemas.microsoft.com/office/drawing/2014/main" id="{00000000-0008-0000-2000-00005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7" name="227 CuadroTexto">
          <a:extLst>
            <a:ext uri="{FF2B5EF4-FFF2-40B4-BE49-F238E27FC236}">
              <a16:creationId xmlns:a16="http://schemas.microsoft.com/office/drawing/2014/main" id="{00000000-0008-0000-2000-00005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8" name="228 CuadroTexto">
          <a:extLst>
            <a:ext uri="{FF2B5EF4-FFF2-40B4-BE49-F238E27FC236}">
              <a16:creationId xmlns:a16="http://schemas.microsoft.com/office/drawing/2014/main" id="{00000000-0008-0000-2000-00005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19" name="229 CuadroTexto">
          <a:extLst>
            <a:ext uri="{FF2B5EF4-FFF2-40B4-BE49-F238E27FC236}">
              <a16:creationId xmlns:a16="http://schemas.microsoft.com/office/drawing/2014/main" id="{00000000-0008-0000-2000-00005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0" name="230 CuadroTexto">
          <a:extLst>
            <a:ext uri="{FF2B5EF4-FFF2-40B4-BE49-F238E27FC236}">
              <a16:creationId xmlns:a16="http://schemas.microsoft.com/office/drawing/2014/main" id="{00000000-0008-0000-2000-00005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1" name="231 CuadroTexto">
          <a:extLst>
            <a:ext uri="{FF2B5EF4-FFF2-40B4-BE49-F238E27FC236}">
              <a16:creationId xmlns:a16="http://schemas.microsoft.com/office/drawing/2014/main" id="{00000000-0008-0000-2000-00005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2" name="232 CuadroTexto">
          <a:extLst>
            <a:ext uri="{FF2B5EF4-FFF2-40B4-BE49-F238E27FC236}">
              <a16:creationId xmlns:a16="http://schemas.microsoft.com/office/drawing/2014/main" id="{00000000-0008-0000-2000-00005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3" name="233 CuadroTexto">
          <a:extLst>
            <a:ext uri="{FF2B5EF4-FFF2-40B4-BE49-F238E27FC236}">
              <a16:creationId xmlns:a16="http://schemas.microsoft.com/office/drawing/2014/main" id="{00000000-0008-0000-2000-00005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4" name="234 CuadroTexto">
          <a:extLst>
            <a:ext uri="{FF2B5EF4-FFF2-40B4-BE49-F238E27FC236}">
              <a16:creationId xmlns:a16="http://schemas.microsoft.com/office/drawing/2014/main" id="{00000000-0008-0000-2000-00005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5" name="235 CuadroTexto">
          <a:extLst>
            <a:ext uri="{FF2B5EF4-FFF2-40B4-BE49-F238E27FC236}">
              <a16:creationId xmlns:a16="http://schemas.microsoft.com/office/drawing/2014/main" id="{00000000-0008-0000-2000-00005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6" name="236 CuadroTexto">
          <a:extLst>
            <a:ext uri="{FF2B5EF4-FFF2-40B4-BE49-F238E27FC236}">
              <a16:creationId xmlns:a16="http://schemas.microsoft.com/office/drawing/2014/main" id="{00000000-0008-0000-2000-00005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7" name="237 CuadroTexto">
          <a:extLst>
            <a:ext uri="{FF2B5EF4-FFF2-40B4-BE49-F238E27FC236}">
              <a16:creationId xmlns:a16="http://schemas.microsoft.com/office/drawing/2014/main" id="{00000000-0008-0000-2000-00005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8" name="238 CuadroTexto">
          <a:extLst>
            <a:ext uri="{FF2B5EF4-FFF2-40B4-BE49-F238E27FC236}">
              <a16:creationId xmlns:a16="http://schemas.microsoft.com/office/drawing/2014/main" id="{00000000-0008-0000-2000-00005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29" name="239 CuadroTexto">
          <a:extLst>
            <a:ext uri="{FF2B5EF4-FFF2-40B4-BE49-F238E27FC236}">
              <a16:creationId xmlns:a16="http://schemas.microsoft.com/office/drawing/2014/main" id="{00000000-0008-0000-2000-00005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0" name="240 CuadroTexto">
          <a:extLst>
            <a:ext uri="{FF2B5EF4-FFF2-40B4-BE49-F238E27FC236}">
              <a16:creationId xmlns:a16="http://schemas.microsoft.com/office/drawing/2014/main" id="{00000000-0008-0000-2000-00005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1" name="241 CuadroTexto">
          <a:extLst>
            <a:ext uri="{FF2B5EF4-FFF2-40B4-BE49-F238E27FC236}">
              <a16:creationId xmlns:a16="http://schemas.microsoft.com/office/drawing/2014/main" id="{00000000-0008-0000-2000-00005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2" name="242 CuadroTexto">
          <a:extLst>
            <a:ext uri="{FF2B5EF4-FFF2-40B4-BE49-F238E27FC236}">
              <a16:creationId xmlns:a16="http://schemas.microsoft.com/office/drawing/2014/main" id="{00000000-0008-0000-2000-00006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3" name="243 CuadroTexto">
          <a:extLst>
            <a:ext uri="{FF2B5EF4-FFF2-40B4-BE49-F238E27FC236}">
              <a16:creationId xmlns:a16="http://schemas.microsoft.com/office/drawing/2014/main" id="{00000000-0008-0000-2000-00006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4" name="244 CuadroTexto">
          <a:extLst>
            <a:ext uri="{FF2B5EF4-FFF2-40B4-BE49-F238E27FC236}">
              <a16:creationId xmlns:a16="http://schemas.microsoft.com/office/drawing/2014/main" id="{00000000-0008-0000-2000-00006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5" name="245 CuadroTexto">
          <a:extLst>
            <a:ext uri="{FF2B5EF4-FFF2-40B4-BE49-F238E27FC236}">
              <a16:creationId xmlns:a16="http://schemas.microsoft.com/office/drawing/2014/main" id="{00000000-0008-0000-2000-00006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6" name="246 CuadroTexto">
          <a:extLst>
            <a:ext uri="{FF2B5EF4-FFF2-40B4-BE49-F238E27FC236}">
              <a16:creationId xmlns:a16="http://schemas.microsoft.com/office/drawing/2014/main" id="{00000000-0008-0000-2000-00006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7" name="247 CuadroTexto">
          <a:extLst>
            <a:ext uri="{FF2B5EF4-FFF2-40B4-BE49-F238E27FC236}">
              <a16:creationId xmlns:a16="http://schemas.microsoft.com/office/drawing/2014/main" id="{00000000-0008-0000-2000-00006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8" name="248 CuadroTexto">
          <a:extLst>
            <a:ext uri="{FF2B5EF4-FFF2-40B4-BE49-F238E27FC236}">
              <a16:creationId xmlns:a16="http://schemas.microsoft.com/office/drawing/2014/main" id="{00000000-0008-0000-2000-00006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39" name="249 CuadroTexto">
          <a:extLst>
            <a:ext uri="{FF2B5EF4-FFF2-40B4-BE49-F238E27FC236}">
              <a16:creationId xmlns:a16="http://schemas.microsoft.com/office/drawing/2014/main" id="{00000000-0008-0000-2000-00006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0" name="250 CuadroTexto">
          <a:extLst>
            <a:ext uri="{FF2B5EF4-FFF2-40B4-BE49-F238E27FC236}">
              <a16:creationId xmlns:a16="http://schemas.microsoft.com/office/drawing/2014/main" id="{00000000-0008-0000-2000-00006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1" name="251 CuadroTexto">
          <a:extLst>
            <a:ext uri="{FF2B5EF4-FFF2-40B4-BE49-F238E27FC236}">
              <a16:creationId xmlns:a16="http://schemas.microsoft.com/office/drawing/2014/main" id="{00000000-0008-0000-2000-00006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2" name="252 CuadroTexto">
          <a:extLst>
            <a:ext uri="{FF2B5EF4-FFF2-40B4-BE49-F238E27FC236}">
              <a16:creationId xmlns:a16="http://schemas.microsoft.com/office/drawing/2014/main" id="{00000000-0008-0000-2000-00006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3" name="253 CuadroTexto">
          <a:extLst>
            <a:ext uri="{FF2B5EF4-FFF2-40B4-BE49-F238E27FC236}">
              <a16:creationId xmlns:a16="http://schemas.microsoft.com/office/drawing/2014/main" id="{00000000-0008-0000-2000-00006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4" name="254 CuadroTexto">
          <a:extLst>
            <a:ext uri="{FF2B5EF4-FFF2-40B4-BE49-F238E27FC236}">
              <a16:creationId xmlns:a16="http://schemas.microsoft.com/office/drawing/2014/main" id="{00000000-0008-0000-2000-00006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5" name="255 CuadroTexto">
          <a:extLst>
            <a:ext uri="{FF2B5EF4-FFF2-40B4-BE49-F238E27FC236}">
              <a16:creationId xmlns:a16="http://schemas.microsoft.com/office/drawing/2014/main" id="{00000000-0008-0000-2000-00006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6" name="256 CuadroTexto">
          <a:extLst>
            <a:ext uri="{FF2B5EF4-FFF2-40B4-BE49-F238E27FC236}">
              <a16:creationId xmlns:a16="http://schemas.microsoft.com/office/drawing/2014/main" id="{00000000-0008-0000-2000-00006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7" name="257 CuadroTexto">
          <a:extLst>
            <a:ext uri="{FF2B5EF4-FFF2-40B4-BE49-F238E27FC236}">
              <a16:creationId xmlns:a16="http://schemas.microsoft.com/office/drawing/2014/main" id="{00000000-0008-0000-2000-00006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8" name="258 CuadroTexto">
          <a:extLst>
            <a:ext uri="{FF2B5EF4-FFF2-40B4-BE49-F238E27FC236}">
              <a16:creationId xmlns:a16="http://schemas.microsoft.com/office/drawing/2014/main" id="{00000000-0008-0000-2000-00007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49" name="259 CuadroTexto">
          <a:extLst>
            <a:ext uri="{FF2B5EF4-FFF2-40B4-BE49-F238E27FC236}">
              <a16:creationId xmlns:a16="http://schemas.microsoft.com/office/drawing/2014/main" id="{00000000-0008-0000-2000-00007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0" name="260 CuadroTexto">
          <a:extLst>
            <a:ext uri="{FF2B5EF4-FFF2-40B4-BE49-F238E27FC236}">
              <a16:creationId xmlns:a16="http://schemas.microsoft.com/office/drawing/2014/main" id="{00000000-0008-0000-2000-00007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1" name="261 CuadroTexto">
          <a:extLst>
            <a:ext uri="{FF2B5EF4-FFF2-40B4-BE49-F238E27FC236}">
              <a16:creationId xmlns:a16="http://schemas.microsoft.com/office/drawing/2014/main" id="{00000000-0008-0000-2000-00007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2" name="262 CuadroTexto">
          <a:extLst>
            <a:ext uri="{FF2B5EF4-FFF2-40B4-BE49-F238E27FC236}">
              <a16:creationId xmlns:a16="http://schemas.microsoft.com/office/drawing/2014/main" id="{00000000-0008-0000-2000-00007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3" name="263 CuadroTexto">
          <a:extLst>
            <a:ext uri="{FF2B5EF4-FFF2-40B4-BE49-F238E27FC236}">
              <a16:creationId xmlns:a16="http://schemas.microsoft.com/office/drawing/2014/main" id="{00000000-0008-0000-2000-00007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4" name="264 CuadroTexto">
          <a:extLst>
            <a:ext uri="{FF2B5EF4-FFF2-40B4-BE49-F238E27FC236}">
              <a16:creationId xmlns:a16="http://schemas.microsoft.com/office/drawing/2014/main" id="{00000000-0008-0000-2000-00007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5" name="265 CuadroTexto">
          <a:extLst>
            <a:ext uri="{FF2B5EF4-FFF2-40B4-BE49-F238E27FC236}">
              <a16:creationId xmlns:a16="http://schemas.microsoft.com/office/drawing/2014/main" id="{00000000-0008-0000-2000-00007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6" name="266 CuadroTexto">
          <a:extLst>
            <a:ext uri="{FF2B5EF4-FFF2-40B4-BE49-F238E27FC236}">
              <a16:creationId xmlns:a16="http://schemas.microsoft.com/office/drawing/2014/main" id="{00000000-0008-0000-2000-00007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57" name="267 CuadroTexto">
          <a:extLst>
            <a:ext uri="{FF2B5EF4-FFF2-40B4-BE49-F238E27FC236}">
              <a16:creationId xmlns:a16="http://schemas.microsoft.com/office/drawing/2014/main" id="{00000000-0008-0000-2000-00007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8" name="268 CuadroTexto">
          <a:extLst>
            <a:ext uri="{FF2B5EF4-FFF2-40B4-BE49-F238E27FC236}">
              <a16:creationId xmlns:a16="http://schemas.microsoft.com/office/drawing/2014/main" id="{00000000-0008-0000-2000-00007A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59" name="269 CuadroTexto">
          <a:extLst>
            <a:ext uri="{FF2B5EF4-FFF2-40B4-BE49-F238E27FC236}">
              <a16:creationId xmlns:a16="http://schemas.microsoft.com/office/drawing/2014/main" id="{00000000-0008-0000-2000-00007B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0" name="270 CuadroTexto">
          <a:extLst>
            <a:ext uri="{FF2B5EF4-FFF2-40B4-BE49-F238E27FC236}">
              <a16:creationId xmlns:a16="http://schemas.microsoft.com/office/drawing/2014/main" id="{00000000-0008-0000-2000-00007C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1" name="271 CuadroTexto">
          <a:extLst>
            <a:ext uri="{FF2B5EF4-FFF2-40B4-BE49-F238E27FC236}">
              <a16:creationId xmlns:a16="http://schemas.microsoft.com/office/drawing/2014/main" id="{00000000-0008-0000-2000-00007D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2" name="272 CuadroTexto">
          <a:extLst>
            <a:ext uri="{FF2B5EF4-FFF2-40B4-BE49-F238E27FC236}">
              <a16:creationId xmlns:a16="http://schemas.microsoft.com/office/drawing/2014/main" id="{00000000-0008-0000-2000-00007E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3" name="273 CuadroTexto">
          <a:extLst>
            <a:ext uri="{FF2B5EF4-FFF2-40B4-BE49-F238E27FC236}">
              <a16:creationId xmlns:a16="http://schemas.microsoft.com/office/drawing/2014/main" id="{00000000-0008-0000-2000-00007F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4" name="274 CuadroTexto">
          <a:extLst>
            <a:ext uri="{FF2B5EF4-FFF2-40B4-BE49-F238E27FC236}">
              <a16:creationId xmlns:a16="http://schemas.microsoft.com/office/drawing/2014/main" id="{00000000-0008-0000-2000-000080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5" name="275 CuadroTexto">
          <a:extLst>
            <a:ext uri="{FF2B5EF4-FFF2-40B4-BE49-F238E27FC236}">
              <a16:creationId xmlns:a16="http://schemas.microsoft.com/office/drawing/2014/main" id="{00000000-0008-0000-2000-000081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6" name="276 CuadroTexto">
          <a:extLst>
            <a:ext uri="{FF2B5EF4-FFF2-40B4-BE49-F238E27FC236}">
              <a16:creationId xmlns:a16="http://schemas.microsoft.com/office/drawing/2014/main" id="{00000000-0008-0000-2000-000082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7" name="277 CuadroTexto">
          <a:extLst>
            <a:ext uri="{FF2B5EF4-FFF2-40B4-BE49-F238E27FC236}">
              <a16:creationId xmlns:a16="http://schemas.microsoft.com/office/drawing/2014/main" id="{00000000-0008-0000-2000-000083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8" name="278 CuadroTexto">
          <a:extLst>
            <a:ext uri="{FF2B5EF4-FFF2-40B4-BE49-F238E27FC236}">
              <a16:creationId xmlns:a16="http://schemas.microsoft.com/office/drawing/2014/main" id="{00000000-0008-0000-2000-000084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69" name="279 CuadroTexto">
          <a:extLst>
            <a:ext uri="{FF2B5EF4-FFF2-40B4-BE49-F238E27FC236}">
              <a16:creationId xmlns:a16="http://schemas.microsoft.com/office/drawing/2014/main" id="{00000000-0008-0000-2000-000085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0" name="280 CuadroTexto">
          <a:extLst>
            <a:ext uri="{FF2B5EF4-FFF2-40B4-BE49-F238E27FC236}">
              <a16:creationId xmlns:a16="http://schemas.microsoft.com/office/drawing/2014/main" id="{00000000-0008-0000-2000-000086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1" name="281 CuadroTexto">
          <a:extLst>
            <a:ext uri="{FF2B5EF4-FFF2-40B4-BE49-F238E27FC236}">
              <a16:creationId xmlns:a16="http://schemas.microsoft.com/office/drawing/2014/main" id="{00000000-0008-0000-2000-000087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2" name="282 CuadroTexto">
          <a:extLst>
            <a:ext uri="{FF2B5EF4-FFF2-40B4-BE49-F238E27FC236}">
              <a16:creationId xmlns:a16="http://schemas.microsoft.com/office/drawing/2014/main" id="{00000000-0008-0000-2000-000088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3" name="283 CuadroTexto">
          <a:extLst>
            <a:ext uri="{FF2B5EF4-FFF2-40B4-BE49-F238E27FC236}">
              <a16:creationId xmlns:a16="http://schemas.microsoft.com/office/drawing/2014/main" id="{00000000-0008-0000-2000-000089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674" name="284 CuadroTexto">
          <a:extLst>
            <a:ext uri="{FF2B5EF4-FFF2-40B4-BE49-F238E27FC236}">
              <a16:creationId xmlns:a16="http://schemas.microsoft.com/office/drawing/2014/main" id="{00000000-0008-0000-2000-00008A06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5" name="285 CuadroTexto">
          <a:extLst>
            <a:ext uri="{FF2B5EF4-FFF2-40B4-BE49-F238E27FC236}">
              <a16:creationId xmlns:a16="http://schemas.microsoft.com/office/drawing/2014/main" id="{00000000-0008-0000-2000-00008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6" name="286 CuadroTexto">
          <a:extLst>
            <a:ext uri="{FF2B5EF4-FFF2-40B4-BE49-F238E27FC236}">
              <a16:creationId xmlns:a16="http://schemas.microsoft.com/office/drawing/2014/main" id="{00000000-0008-0000-2000-00008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7" name="287 CuadroTexto">
          <a:extLst>
            <a:ext uri="{FF2B5EF4-FFF2-40B4-BE49-F238E27FC236}">
              <a16:creationId xmlns:a16="http://schemas.microsoft.com/office/drawing/2014/main" id="{00000000-0008-0000-2000-00008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8" name="288 CuadroTexto">
          <a:extLst>
            <a:ext uri="{FF2B5EF4-FFF2-40B4-BE49-F238E27FC236}">
              <a16:creationId xmlns:a16="http://schemas.microsoft.com/office/drawing/2014/main" id="{00000000-0008-0000-2000-00008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79" name="289 CuadroTexto">
          <a:extLst>
            <a:ext uri="{FF2B5EF4-FFF2-40B4-BE49-F238E27FC236}">
              <a16:creationId xmlns:a16="http://schemas.microsoft.com/office/drawing/2014/main" id="{00000000-0008-0000-2000-00008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0" name="290 CuadroTexto">
          <a:extLst>
            <a:ext uri="{FF2B5EF4-FFF2-40B4-BE49-F238E27FC236}">
              <a16:creationId xmlns:a16="http://schemas.microsoft.com/office/drawing/2014/main" id="{00000000-0008-0000-2000-00009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1" name="291 CuadroTexto">
          <a:extLst>
            <a:ext uri="{FF2B5EF4-FFF2-40B4-BE49-F238E27FC236}">
              <a16:creationId xmlns:a16="http://schemas.microsoft.com/office/drawing/2014/main" id="{00000000-0008-0000-2000-00009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2" name="292 CuadroTexto">
          <a:extLst>
            <a:ext uri="{FF2B5EF4-FFF2-40B4-BE49-F238E27FC236}">
              <a16:creationId xmlns:a16="http://schemas.microsoft.com/office/drawing/2014/main" id="{00000000-0008-0000-2000-00009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3" name="293 CuadroTexto">
          <a:extLst>
            <a:ext uri="{FF2B5EF4-FFF2-40B4-BE49-F238E27FC236}">
              <a16:creationId xmlns:a16="http://schemas.microsoft.com/office/drawing/2014/main" id="{00000000-0008-0000-2000-00009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4" name="294 CuadroTexto">
          <a:extLst>
            <a:ext uri="{FF2B5EF4-FFF2-40B4-BE49-F238E27FC236}">
              <a16:creationId xmlns:a16="http://schemas.microsoft.com/office/drawing/2014/main" id="{00000000-0008-0000-2000-00009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5" name="295 CuadroTexto">
          <a:extLst>
            <a:ext uri="{FF2B5EF4-FFF2-40B4-BE49-F238E27FC236}">
              <a16:creationId xmlns:a16="http://schemas.microsoft.com/office/drawing/2014/main" id="{00000000-0008-0000-2000-00009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6" name="296 CuadroTexto">
          <a:extLst>
            <a:ext uri="{FF2B5EF4-FFF2-40B4-BE49-F238E27FC236}">
              <a16:creationId xmlns:a16="http://schemas.microsoft.com/office/drawing/2014/main" id="{00000000-0008-0000-2000-00009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687" name="17 CuadroTexto">
          <a:extLst>
            <a:ext uri="{FF2B5EF4-FFF2-40B4-BE49-F238E27FC236}">
              <a16:creationId xmlns:a16="http://schemas.microsoft.com/office/drawing/2014/main" id="{00000000-0008-0000-2000-00009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8" name="90 CuadroTexto">
          <a:extLst>
            <a:ext uri="{FF2B5EF4-FFF2-40B4-BE49-F238E27FC236}">
              <a16:creationId xmlns:a16="http://schemas.microsoft.com/office/drawing/2014/main" id="{00000000-0008-0000-2000-000098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89" name="91 CuadroTexto">
          <a:extLst>
            <a:ext uri="{FF2B5EF4-FFF2-40B4-BE49-F238E27FC236}">
              <a16:creationId xmlns:a16="http://schemas.microsoft.com/office/drawing/2014/main" id="{00000000-0008-0000-2000-000099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0" name="92 CuadroTexto">
          <a:extLst>
            <a:ext uri="{FF2B5EF4-FFF2-40B4-BE49-F238E27FC236}">
              <a16:creationId xmlns:a16="http://schemas.microsoft.com/office/drawing/2014/main" id="{00000000-0008-0000-2000-00009A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1" name="93 CuadroTexto">
          <a:extLst>
            <a:ext uri="{FF2B5EF4-FFF2-40B4-BE49-F238E27FC236}">
              <a16:creationId xmlns:a16="http://schemas.microsoft.com/office/drawing/2014/main" id="{00000000-0008-0000-2000-00009B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2" name="94 CuadroTexto">
          <a:extLst>
            <a:ext uri="{FF2B5EF4-FFF2-40B4-BE49-F238E27FC236}">
              <a16:creationId xmlns:a16="http://schemas.microsoft.com/office/drawing/2014/main" id="{00000000-0008-0000-2000-00009C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3" name="95 CuadroTexto">
          <a:extLst>
            <a:ext uri="{FF2B5EF4-FFF2-40B4-BE49-F238E27FC236}">
              <a16:creationId xmlns:a16="http://schemas.microsoft.com/office/drawing/2014/main" id="{00000000-0008-0000-2000-00009D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4" name="96 CuadroTexto">
          <a:extLst>
            <a:ext uri="{FF2B5EF4-FFF2-40B4-BE49-F238E27FC236}">
              <a16:creationId xmlns:a16="http://schemas.microsoft.com/office/drawing/2014/main" id="{00000000-0008-0000-2000-00009E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5" name="97 CuadroTexto">
          <a:extLst>
            <a:ext uri="{FF2B5EF4-FFF2-40B4-BE49-F238E27FC236}">
              <a16:creationId xmlns:a16="http://schemas.microsoft.com/office/drawing/2014/main" id="{00000000-0008-0000-2000-00009F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6" name="98 CuadroTexto">
          <a:extLst>
            <a:ext uri="{FF2B5EF4-FFF2-40B4-BE49-F238E27FC236}">
              <a16:creationId xmlns:a16="http://schemas.microsoft.com/office/drawing/2014/main" id="{00000000-0008-0000-2000-0000A0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7" name="99 CuadroTexto">
          <a:extLst>
            <a:ext uri="{FF2B5EF4-FFF2-40B4-BE49-F238E27FC236}">
              <a16:creationId xmlns:a16="http://schemas.microsoft.com/office/drawing/2014/main" id="{00000000-0008-0000-2000-0000A1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8" name="100 CuadroTexto">
          <a:extLst>
            <a:ext uri="{FF2B5EF4-FFF2-40B4-BE49-F238E27FC236}">
              <a16:creationId xmlns:a16="http://schemas.microsoft.com/office/drawing/2014/main" id="{00000000-0008-0000-2000-0000A2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699" name="101 CuadroTexto">
          <a:extLst>
            <a:ext uri="{FF2B5EF4-FFF2-40B4-BE49-F238E27FC236}">
              <a16:creationId xmlns:a16="http://schemas.microsoft.com/office/drawing/2014/main" id="{00000000-0008-0000-2000-0000A306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0" name="118 CuadroTexto">
          <a:extLst>
            <a:ext uri="{FF2B5EF4-FFF2-40B4-BE49-F238E27FC236}">
              <a16:creationId xmlns:a16="http://schemas.microsoft.com/office/drawing/2014/main" id="{00000000-0008-0000-2000-0000A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1" name="119 CuadroTexto">
          <a:extLst>
            <a:ext uri="{FF2B5EF4-FFF2-40B4-BE49-F238E27FC236}">
              <a16:creationId xmlns:a16="http://schemas.microsoft.com/office/drawing/2014/main" id="{00000000-0008-0000-2000-0000A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2" name="120 CuadroTexto">
          <a:extLst>
            <a:ext uri="{FF2B5EF4-FFF2-40B4-BE49-F238E27FC236}">
              <a16:creationId xmlns:a16="http://schemas.microsoft.com/office/drawing/2014/main" id="{00000000-0008-0000-2000-0000A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3" name="121 CuadroTexto">
          <a:extLst>
            <a:ext uri="{FF2B5EF4-FFF2-40B4-BE49-F238E27FC236}">
              <a16:creationId xmlns:a16="http://schemas.microsoft.com/office/drawing/2014/main" id="{00000000-0008-0000-2000-0000A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4" name="122 CuadroTexto">
          <a:extLst>
            <a:ext uri="{FF2B5EF4-FFF2-40B4-BE49-F238E27FC236}">
              <a16:creationId xmlns:a16="http://schemas.microsoft.com/office/drawing/2014/main" id="{00000000-0008-0000-2000-0000A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5" name="123 CuadroTexto">
          <a:extLst>
            <a:ext uri="{FF2B5EF4-FFF2-40B4-BE49-F238E27FC236}">
              <a16:creationId xmlns:a16="http://schemas.microsoft.com/office/drawing/2014/main" id="{00000000-0008-0000-2000-0000A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6" name="124 CuadroTexto">
          <a:extLst>
            <a:ext uri="{FF2B5EF4-FFF2-40B4-BE49-F238E27FC236}">
              <a16:creationId xmlns:a16="http://schemas.microsoft.com/office/drawing/2014/main" id="{00000000-0008-0000-2000-0000A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7" name="125 CuadroTexto">
          <a:extLst>
            <a:ext uri="{FF2B5EF4-FFF2-40B4-BE49-F238E27FC236}">
              <a16:creationId xmlns:a16="http://schemas.microsoft.com/office/drawing/2014/main" id="{00000000-0008-0000-2000-0000A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8" name="143 CuadroTexto">
          <a:extLst>
            <a:ext uri="{FF2B5EF4-FFF2-40B4-BE49-F238E27FC236}">
              <a16:creationId xmlns:a16="http://schemas.microsoft.com/office/drawing/2014/main" id="{00000000-0008-0000-2000-0000A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09" name="144 CuadroTexto">
          <a:extLst>
            <a:ext uri="{FF2B5EF4-FFF2-40B4-BE49-F238E27FC236}">
              <a16:creationId xmlns:a16="http://schemas.microsoft.com/office/drawing/2014/main" id="{00000000-0008-0000-2000-0000A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0" name="145 CuadroTexto">
          <a:extLst>
            <a:ext uri="{FF2B5EF4-FFF2-40B4-BE49-F238E27FC236}">
              <a16:creationId xmlns:a16="http://schemas.microsoft.com/office/drawing/2014/main" id="{00000000-0008-0000-2000-0000A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1" name="146 CuadroTexto">
          <a:extLst>
            <a:ext uri="{FF2B5EF4-FFF2-40B4-BE49-F238E27FC236}">
              <a16:creationId xmlns:a16="http://schemas.microsoft.com/office/drawing/2014/main" id="{00000000-0008-0000-2000-0000A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2" name="147 CuadroTexto">
          <a:extLst>
            <a:ext uri="{FF2B5EF4-FFF2-40B4-BE49-F238E27FC236}">
              <a16:creationId xmlns:a16="http://schemas.microsoft.com/office/drawing/2014/main" id="{00000000-0008-0000-2000-0000B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3" name="148 CuadroTexto">
          <a:extLst>
            <a:ext uri="{FF2B5EF4-FFF2-40B4-BE49-F238E27FC236}">
              <a16:creationId xmlns:a16="http://schemas.microsoft.com/office/drawing/2014/main" id="{00000000-0008-0000-2000-0000B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4" name="149 CuadroTexto">
          <a:extLst>
            <a:ext uri="{FF2B5EF4-FFF2-40B4-BE49-F238E27FC236}">
              <a16:creationId xmlns:a16="http://schemas.microsoft.com/office/drawing/2014/main" id="{00000000-0008-0000-2000-0000B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5" name="150 CuadroTexto">
          <a:extLst>
            <a:ext uri="{FF2B5EF4-FFF2-40B4-BE49-F238E27FC236}">
              <a16:creationId xmlns:a16="http://schemas.microsoft.com/office/drawing/2014/main" id="{00000000-0008-0000-2000-0000B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6" name="151 CuadroTexto">
          <a:extLst>
            <a:ext uri="{FF2B5EF4-FFF2-40B4-BE49-F238E27FC236}">
              <a16:creationId xmlns:a16="http://schemas.microsoft.com/office/drawing/2014/main" id="{00000000-0008-0000-2000-0000B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7" name="152 CuadroTexto">
          <a:extLst>
            <a:ext uri="{FF2B5EF4-FFF2-40B4-BE49-F238E27FC236}">
              <a16:creationId xmlns:a16="http://schemas.microsoft.com/office/drawing/2014/main" id="{00000000-0008-0000-2000-0000B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8" name="153 CuadroTexto">
          <a:extLst>
            <a:ext uri="{FF2B5EF4-FFF2-40B4-BE49-F238E27FC236}">
              <a16:creationId xmlns:a16="http://schemas.microsoft.com/office/drawing/2014/main" id="{00000000-0008-0000-2000-0000B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19" name="154 CuadroTexto">
          <a:extLst>
            <a:ext uri="{FF2B5EF4-FFF2-40B4-BE49-F238E27FC236}">
              <a16:creationId xmlns:a16="http://schemas.microsoft.com/office/drawing/2014/main" id="{00000000-0008-0000-2000-0000B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0" name="155 CuadroTexto">
          <a:extLst>
            <a:ext uri="{FF2B5EF4-FFF2-40B4-BE49-F238E27FC236}">
              <a16:creationId xmlns:a16="http://schemas.microsoft.com/office/drawing/2014/main" id="{00000000-0008-0000-2000-0000B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1" name="156 CuadroTexto">
          <a:extLst>
            <a:ext uri="{FF2B5EF4-FFF2-40B4-BE49-F238E27FC236}">
              <a16:creationId xmlns:a16="http://schemas.microsoft.com/office/drawing/2014/main" id="{00000000-0008-0000-2000-0000B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2" name="157 CuadroTexto">
          <a:extLst>
            <a:ext uri="{FF2B5EF4-FFF2-40B4-BE49-F238E27FC236}">
              <a16:creationId xmlns:a16="http://schemas.microsoft.com/office/drawing/2014/main" id="{00000000-0008-0000-2000-0000B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3" name="158 CuadroTexto">
          <a:extLst>
            <a:ext uri="{FF2B5EF4-FFF2-40B4-BE49-F238E27FC236}">
              <a16:creationId xmlns:a16="http://schemas.microsoft.com/office/drawing/2014/main" id="{00000000-0008-0000-2000-0000B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4" name="159 CuadroTexto">
          <a:extLst>
            <a:ext uri="{FF2B5EF4-FFF2-40B4-BE49-F238E27FC236}">
              <a16:creationId xmlns:a16="http://schemas.microsoft.com/office/drawing/2014/main" id="{00000000-0008-0000-2000-0000B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5" name="160 CuadroTexto">
          <a:extLst>
            <a:ext uri="{FF2B5EF4-FFF2-40B4-BE49-F238E27FC236}">
              <a16:creationId xmlns:a16="http://schemas.microsoft.com/office/drawing/2014/main" id="{00000000-0008-0000-2000-0000B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6" name="161 CuadroTexto">
          <a:extLst>
            <a:ext uri="{FF2B5EF4-FFF2-40B4-BE49-F238E27FC236}">
              <a16:creationId xmlns:a16="http://schemas.microsoft.com/office/drawing/2014/main" id="{00000000-0008-0000-2000-0000B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7" name="162 CuadroTexto">
          <a:extLst>
            <a:ext uri="{FF2B5EF4-FFF2-40B4-BE49-F238E27FC236}">
              <a16:creationId xmlns:a16="http://schemas.microsoft.com/office/drawing/2014/main" id="{00000000-0008-0000-2000-0000B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8" name="163 CuadroTexto">
          <a:extLst>
            <a:ext uri="{FF2B5EF4-FFF2-40B4-BE49-F238E27FC236}">
              <a16:creationId xmlns:a16="http://schemas.microsoft.com/office/drawing/2014/main" id="{00000000-0008-0000-2000-0000C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29" name="164 CuadroTexto">
          <a:extLst>
            <a:ext uri="{FF2B5EF4-FFF2-40B4-BE49-F238E27FC236}">
              <a16:creationId xmlns:a16="http://schemas.microsoft.com/office/drawing/2014/main" id="{00000000-0008-0000-2000-0000C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0" name="165 CuadroTexto">
          <a:extLst>
            <a:ext uri="{FF2B5EF4-FFF2-40B4-BE49-F238E27FC236}">
              <a16:creationId xmlns:a16="http://schemas.microsoft.com/office/drawing/2014/main" id="{00000000-0008-0000-2000-0000C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1" name="166 CuadroTexto">
          <a:extLst>
            <a:ext uri="{FF2B5EF4-FFF2-40B4-BE49-F238E27FC236}">
              <a16:creationId xmlns:a16="http://schemas.microsoft.com/office/drawing/2014/main" id="{00000000-0008-0000-2000-0000C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2" name="167 CuadroTexto">
          <a:extLst>
            <a:ext uri="{FF2B5EF4-FFF2-40B4-BE49-F238E27FC236}">
              <a16:creationId xmlns:a16="http://schemas.microsoft.com/office/drawing/2014/main" id="{00000000-0008-0000-2000-0000C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3" name="168 CuadroTexto">
          <a:extLst>
            <a:ext uri="{FF2B5EF4-FFF2-40B4-BE49-F238E27FC236}">
              <a16:creationId xmlns:a16="http://schemas.microsoft.com/office/drawing/2014/main" id="{00000000-0008-0000-2000-0000C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4" name="169 CuadroTexto">
          <a:extLst>
            <a:ext uri="{FF2B5EF4-FFF2-40B4-BE49-F238E27FC236}">
              <a16:creationId xmlns:a16="http://schemas.microsoft.com/office/drawing/2014/main" id="{00000000-0008-0000-2000-0000C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5" name="170 CuadroTexto">
          <a:extLst>
            <a:ext uri="{FF2B5EF4-FFF2-40B4-BE49-F238E27FC236}">
              <a16:creationId xmlns:a16="http://schemas.microsoft.com/office/drawing/2014/main" id="{00000000-0008-0000-2000-0000C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6" name="171 CuadroTexto">
          <a:extLst>
            <a:ext uri="{FF2B5EF4-FFF2-40B4-BE49-F238E27FC236}">
              <a16:creationId xmlns:a16="http://schemas.microsoft.com/office/drawing/2014/main" id="{00000000-0008-0000-2000-0000C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7" name="172 CuadroTexto">
          <a:extLst>
            <a:ext uri="{FF2B5EF4-FFF2-40B4-BE49-F238E27FC236}">
              <a16:creationId xmlns:a16="http://schemas.microsoft.com/office/drawing/2014/main" id="{00000000-0008-0000-2000-0000C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8" name="173 CuadroTexto">
          <a:extLst>
            <a:ext uri="{FF2B5EF4-FFF2-40B4-BE49-F238E27FC236}">
              <a16:creationId xmlns:a16="http://schemas.microsoft.com/office/drawing/2014/main" id="{00000000-0008-0000-2000-0000C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39" name="174 CuadroTexto">
          <a:extLst>
            <a:ext uri="{FF2B5EF4-FFF2-40B4-BE49-F238E27FC236}">
              <a16:creationId xmlns:a16="http://schemas.microsoft.com/office/drawing/2014/main" id="{00000000-0008-0000-2000-0000C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0" name="175 CuadroTexto">
          <a:extLst>
            <a:ext uri="{FF2B5EF4-FFF2-40B4-BE49-F238E27FC236}">
              <a16:creationId xmlns:a16="http://schemas.microsoft.com/office/drawing/2014/main" id="{00000000-0008-0000-2000-0000C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1" name="176 CuadroTexto">
          <a:extLst>
            <a:ext uri="{FF2B5EF4-FFF2-40B4-BE49-F238E27FC236}">
              <a16:creationId xmlns:a16="http://schemas.microsoft.com/office/drawing/2014/main" id="{00000000-0008-0000-2000-0000C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2" name="177 CuadroTexto">
          <a:extLst>
            <a:ext uri="{FF2B5EF4-FFF2-40B4-BE49-F238E27FC236}">
              <a16:creationId xmlns:a16="http://schemas.microsoft.com/office/drawing/2014/main" id="{00000000-0008-0000-2000-0000C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3" name="178 CuadroTexto">
          <a:extLst>
            <a:ext uri="{FF2B5EF4-FFF2-40B4-BE49-F238E27FC236}">
              <a16:creationId xmlns:a16="http://schemas.microsoft.com/office/drawing/2014/main" id="{00000000-0008-0000-2000-0000C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4" name="179 CuadroTexto">
          <a:extLst>
            <a:ext uri="{FF2B5EF4-FFF2-40B4-BE49-F238E27FC236}">
              <a16:creationId xmlns:a16="http://schemas.microsoft.com/office/drawing/2014/main" id="{00000000-0008-0000-2000-0000D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5" name="180 CuadroTexto">
          <a:extLst>
            <a:ext uri="{FF2B5EF4-FFF2-40B4-BE49-F238E27FC236}">
              <a16:creationId xmlns:a16="http://schemas.microsoft.com/office/drawing/2014/main" id="{00000000-0008-0000-2000-0000D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6" name="181 CuadroTexto">
          <a:extLst>
            <a:ext uri="{FF2B5EF4-FFF2-40B4-BE49-F238E27FC236}">
              <a16:creationId xmlns:a16="http://schemas.microsoft.com/office/drawing/2014/main" id="{00000000-0008-0000-2000-0000D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7" name="182 CuadroTexto">
          <a:extLst>
            <a:ext uri="{FF2B5EF4-FFF2-40B4-BE49-F238E27FC236}">
              <a16:creationId xmlns:a16="http://schemas.microsoft.com/office/drawing/2014/main" id="{00000000-0008-0000-2000-0000D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8" name="183 CuadroTexto">
          <a:extLst>
            <a:ext uri="{FF2B5EF4-FFF2-40B4-BE49-F238E27FC236}">
              <a16:creationId xmlns:a16="http://schemas.microsoft.com/office/drawing/2014/main" id="{00000000-0008-0000-2000-0000D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49" name="184 CuadroTexto">
          <a:extLst>
            <a:ext uri="{FF2B5EF4-FFF2-40B4-BE49-F238E27FC236}">
              <a16:creationId xmlns:a16="http://schemas.microsoft.com/office/drawing/2014/main" id="{00000000-0008-0000-2000-0000D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0" name="185 CuadroTexto">
          <a:extLst>
            <a:ext uri="{FF2B5EF4-FFF2-40B4-BE49-F238E27FC236}">
              <a16:creationId xmlns:a16="http://schemas.microsoft.com/office/drawing/2014/main" id="{00000000-0008-0000-2000-0000D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1" name="186 CuadroTexto">
          <a:extLst>
            <a:ext uri="{FF2B5EF4-FFF2-40B4-BE49-F238E27FC236}">
              <a16:creationId xmlns:a16="http://schemas.microsoft.com/office/drawing/2014/main" id="{00000000-0008-0000-2000-0000D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2" name="187 CuadroTexto">
          <a:extLst>
            <a:ext uri="{FF2B5EF4-FFF2-40B4-BE49-F238E27FC236}">
              <a16:creationId xmlns:a16="http://schemas.microsoft.com/office/drawing/2014/main" id="{00000000-0008-0000-2000-0000D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3" name="188 CuadroTexto">
          <a:extLst>
            <a:ext uri="{FF2B5EF4-FFF2-40B4-BE49-F238E27FC236}">
              <a16:creationId xmlns:a16="http://schemas.microsoft.com/office/drawing/2014/main" id="{00000000-0008-0000-2000-0000D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4" name="189 CuadroTexto">
          <a:extLst>
            <a:ext uri="{FF2B5EF4-FFF2-40B4-BE49-F238E27FC236}">
              <a16:creationId xmlns:a16="http://schemas.microsoft.com/office/drawing/2014/main" id="{00000000-0008-0000-2000-0000D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5" name="190 CuadroTexto">
          <a:extLst>
            <a:ext uri="{FF2B5EF4-FFF2-40B4-BE49-F238E27FC236}">
              <a16:creationId xmlns:a16="http://schemas.microsoft.com/office/drawing/2014/main" id="{00000000-0008-0000-2000-0000D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6" name="191 CuadroTexto">
          <a:extLst>
            <a:ext uri="{FF2B5EF4-FFF2-40B4-BE49-F238E27FC236}">
              <a16:creationId xmlns:a16="http://schemas.microsoft.com/office/drawing/2014/main" id="{00000000-0008-0000-2000-0000D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7" name="192 CuadroTexto">
          <a:extLst>
            <a:ext uri="{FF2B5EF4-FFF2-40B4-BE49-F238E27FC236}">
              <a16:creationId xmlns:a16="http://schemas.microsoft.com/office/drawing/2014/main" id="{00000000-0008-0000-2000-0000D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8" name="193 CuadroTexto">
          <a:extLst>
            <a:ext uri="{FF2B5EF4-FFF2-40B4-BE49-F238E27FC236}">
              <a16:creationId xmlns:a16="http://schemas.microsoft.com/office/drawing/2014/main" id="{00000000-0008-0000-2000-0000D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59" name="194 CuadroTexto">
          <a:extLst>
            <a:ext uri="{FF2B5EF4-FFF2-40B4-BE49-F238E27FC236}">
              <a16:creationId xmlns:a16="http://schemas.microsoft.com/office/drawing/2014/main" id="{00000000-0008-0000-2000-0000D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0" name="195 CuadroTexto">
          <a:extLst>
            <a:ext uri="{FF2B5EF4-FFF2-40B4-BE49-F238E27FC236}">
              <a16:creationId xmlns:a16="http://schemas.microsoft.com/office/drawing/2014/main" id="{00000000-0008-0000-2000-0000E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1" name="196 CuadroTexto">
          <a:extLst>
            <a:ext uri="{FF2B5EF4-FFF2-40B4-BE49-F238E27FC236}">
              <a16:creationId xmlns:a16="http://schemas.microsoft.com/office/drawing/2014/main" id="{00000000-0008-0000-2000-0000E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2" name="197 CuadroTexto">
          <a:extLst>
            <a:ext uri="{FF2B5EF4-FFF2-40B4-BE49-F238E27FC236}">
              <a16:creationId xmlns:a16="http://schemas.microsoft.com/office/drawing/2014/main" id="{00000000-0008-0000-2000-0000E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3" name="198 CuadroTexto">
          <a:extLst>
            <a:ext uri="{FF2B5EF4-FFF2-40B4-BE49-F238E27FC236}">
              <a16:creationId xmlns:a16="http://schemas.microsoft.com/office/drawing/2014/main" id="{00000000-0008-0000-2000-0000E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4" name="199 CuadroTexto">
          <a:extLst>
            <a:ext uri="{FF2B5EF4-FFF2-40B4-BE49-F238E27FC236}">
              <a16:creationId xmlns:a16="http://schemas.microsoft.com/office/drawing/2014/main" id="{00000000-0008-0000-2000-0000E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5" name="200 CuadroTexto">
          <a:extLst>
            <a:ext uri="{FF2B5EF4-FFF2-40B4-BE49-F238E27FC236}">
              <a16:creationId xmlns:a16="http://schemas.microsoft.com/office/drawing/2014/main" id="{00000000-0008-0000-2000-0000E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6" name="201 CuadroTexto">
          <a:extLst>
            <a:ext uri="{FF2B5EF4-FFF2-40B4-BE49-F238E27FC236}">
              <a16:creationId xmlns:a16="http://schemas.microsoft.com/office/drawing/2014/main" id="{00000000-0008-0000-2000-0000E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7" name="202 CuadroTexto">
          <a:extLst>
            <a:ext uri="{FF2B5EF4-FFF2-40B4-BE49-F238E27FC236}">
              <a16:creationId xmlns:a16="http://schemas.microsoft.com/office/drawing/2014/main" id="{00000000-0008-0000-2000-0000E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8" name="203 CuadroTexto">
          <a:extLst>
            <a:ext uri="{FF2B5EF4-FFF2-40B4-BE49-F238E27FC236}">
              <a16:creationId xmlns:a16="http://schemas.microsoft.com/office/drawing/2014/main" id="{00000000-0008-0000-2000-0000E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69" name="204 CuadroTexto">
          <a:extLst>
            <a:ext uri="{FF2B5EF4-FFF2-40B4-BE49-F238E27FC236}">
              <a16:creationId xmlns:a16="http://schemas.microsoft.com/office/drawing/2014/main" id="{00000000-0008-0000-2000-0000E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0" name="205 CuadroTexto">
          <a:extLst>
            <a:ext uri="{FF2B5EF4-FFF2-40B4-BE49-F238E27FC236}">
              <a16:creationId xmlns:a16="http://schemas.microsoft.com/office/drawing/2014/main" id="{00000000-0008-0000-2000-0000E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1" name="206 CuadroTexto">
          <a:extLst>
            <a:ext uri="{FF2B5EF4-FFF2-40B4-BE49-F238E27FC236}">
              <a16:creationId xmlns:a16="http://schemas.microsoft.com/office/drawing/2014/main" id="{00000000-0008-0000-2000-0000E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2" name="207 CuadroTexto">
          <a:extLst>
            <a:ext uri="{FF2B5EF4-FFF2-40B4-BE49-F238E27FC236}">
              <a16:creationId xmlns:a16="http://schemas.microsoft.com/office/drawing/2014/main" id="{00000000-0008-0000-2000-0000E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3" name="208 CuadroTexto">
          <a:extLst>
            <a:ext uri="{FF2B5EF4-FFF2-40B4-BE49-F238E27FC236}">
              <a16:creationId xmlns:a16="http://schemas.microsoft.com/office/drawing/2014/main" id="{00000000-0008-0000-2000-0000E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4" name="209 CuadroTexto">
          <a:extLst>
            <a:ext uri="{FF2B5EF4-FFF2-40B4-BE49-F238E27FC236}">
              <a16:creationId xmlns:a16="http://schemas.microsoft.com/office/drawing/2014/main" id="{00000000-0008-0000-2000-0000E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5" name="210 CuadroTexto">
          <a:extLst>
            <a:ext uri="{FF2B5EF4-FFF2-40B4-BE49-F238E27FC236}">
              <a16:creationId xmlns:a16="http://schemas.microsoft.com/office/drawing/2014/main" id="{00000000-0008-0000-2000-0000E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6" name="211 CuadroTexto">
          <a:extLst>
            <a:ext uri="{FF2B5EF4-FFF2-40B4-BE49-F238E27FC236}">
              <a16:creationId xmlns:a16="http://schemas.microsoft.com/office/drawing/2014/main" id="{00000000-0008-0000-2000-0000F0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7" name="212 CuadroTexto">
          <a:extLst>
            <a:ext uri="{FF2B5EF4-FFF2-40B4-BE49-F238E27FC236}">
              <a16:creationId xmlns:a16="http://schemas.microsoft.com/office/drawing/2014/main" id="{00000000-0008-0000-2000-0000F1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8" name="213 CuadroTexto">
          <a:extLst>
            <a:ext uri="{FF2B5EF4-FFF2-40B4-BE49-F238E27FC236}">
              <a16:creationId xmlns:a16="http://schemas.microsoft.com/office/drawing/2014/main" id="{00000000-0008-0000-2000-0000F2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79" name="214 CuadroTexto">
          <a:extLst>
            <a:ext uri="{FF2B5EF4-FFF2-40B4-BE49-F238E27FC236}">
              <a16:creationId xmlns:a16="http://schemas.microsoft.com/office/drawing/2014/main" id="{00000000-0008-0000-2000-0000F3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0" name="215 CuadroTexto">
          <a:extLst>
            <a:ext uri="{FF2B5EF4-FFF2-40B4-BE49-F238E27FC236}">
              <a16:creationId xmlns:a16="http://schemas.microsoft.com/office/drawing/2014/main" id="{00000000-0008-0000-2000-0000F4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1" name="216 CuadroTexto">
          <a:extLst>
            <a:ext uri="{FF2B5EF4-FFF2-40B4-BE49-F238E27FC236}">
              <a16:creationId xmlns:a16="http://schemas.microsoft.com/office/drawing/2014/main" id="{00000000-0008-0000-2000-0000F5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2" name="217 CuadroTexto">
          <a:extLst>
            <a:ext uri="{FF2B5EF4-FFF2-40B4-BE49-F238E27FC236}">
              <a16:creationId xmlns:a16="http://schemas.microsoft.com/office/drawing/2014/main" id="{00000000-0008-0000-2000-0000F6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3" name="218 CuadroTexto">
          <a:extLst>
            <a:ext uri="{FF2B5EF4-FFF2-40B4-BE49-F238E27FC236}">
              <a16:creationId xmlns:a16="http://schemas.microsoft.com/office/drawing/2014/main" id="{00000000-0008-0000-2000-0000F7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4" name="219 CuadroTexto">
          <a:extLst>
            <a:ext uri="{FF2B5EF4-FFF2-40B4-BE49-F238E27FC236}">
              <a16:creationId xmlns:a16="http://schemas.microsoft.com/office/drawing/2014/main" id="{00000000-0008-0000-2000-0000F8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5" name="220 CuadroTexto">
          <a:extLst>
            <a:ext uri="{FF2B5EF4-FFF2-40B4-BE49-F238E27FC236}">
              <a16:creationId xmlns:a16="http://schemas.microsoft.com/office/drawing/2014/main" id="{00000000-0008-0000-2000-0000F9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6" name="221 CuadroTexto">
          <a:extLst>
            <a:ext uri="{FF2B5EF4-FFF2-40B4-BE49-F238E27FC236}">
              <a16:creationId xmlns:a16="http://schemas.microsoft.com/office/drawing/2014/main" id="{00000000-0008-0000-2000-0000FA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7" name="222 CuadroTexto">
          <a:extLst>
            <a:ext uri="{FF2B5EF4-FFF2-40B4-BE49-F238E27FC236}">
              <a16:creationId xmlns:a16="http://schemas.microsoft.com/office/drawing/2014/main" id="{00000000-0008-0000-2000-0000FB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8" name="223 CuadroTexto">
          <a:extLst>
            <a:ext uri="{FF2B5EF4-FFF2-40B4-BE49-F238E27FC236}">
              <a16:creationId xmlns:a16="http://schemas.microsoft.com/office/drawing/2014/main" id="{00000000-0008-0000-2000-0000FC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89" name="224 CuadroTexto">
          <a:extLst>
            <a:ext uri="{FF2B5EF4-FFF2-40B4-BE49-F238E27FC236}">
              <a16:creationId xmlns:a16="http://schemas.microsoft.com/office/drawing/2014/main" id="{00000000-0008-0000-2000-0000FD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0" name="225 CuadroTexto">
          <a:extLst>
            <a:ext uri="{FF2B5EF4-FFF2-40B4-BE49-F238E27FC236}">
              <a16:creationId xmlns:a16="http://schemas.microsoft.com/office/drawing/2014/main" id="{00000000-0008-0000-2000-0000FE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1" name="226 CuadroTexto">
          <a:extLst>
            <a:ext uri="{FF2B5EF4-FFF2-40B4-BE49-F238E27FC236}">
              <a16:creationId xmlns:a16="http://schemas.microsoft.com/office/drawing/2014/main" id="{00000000-0008-0000-2000-0000FF06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2" name="227 CuadroTexto">
          <a:extLst>
            <a:ext uri="{FF2B5EF4-FFF2-40B4-BE49-F238E27FC236}">
              <a16:creationId xmlns:a16="http://schemas.microsoft.com/office/drawing/2014/main" id="{00000000-0008-0000-2000-00000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3" name="228 CuadroTexto">
          <a:extLst>
            <a:ext uri="{FF2B5EF4-FFF2-40B4-BE49-F238E27FC236}">
              <a16:creationId xmlns:a16="http://schemas.microsoft.com/office/drawing/2014/main" id="{00000000-0008-0000-2000-00000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4" name="229 CuadroTexto">
          <a:extLst>
            <a:ext uri="{FF2B5EF4-FFF2-40B4-BE49-F238E27FC236}">
              <a16:creationId xmlns:a16="http://schemas.microsoft.com/office/drawing/2014/main" id="{00000000-0008-0000-2000-00000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5" name="230 CuadroTexto">
          <a:extLst>
            <a:ext uri="{FF2B5EF4-FFF2-40B4-BE49-F238E27FC236}">
              <a16:creationId xmlns:a16="http://schemas.microsoft.com/office/drawing/2014/main" id="{00000000-0008-0000-2000-00000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6" name="231 CuadroTexto">
          <a:extLst>
            <a:ext uri="{FF2B5EF4-FFF2-40B4-BE49-F238E27FC236}">
              <a16:creationId xmlns:a16="http://schemas.microsoft.com/office/drawing/2014/main" id="{00000000-0008-0000-2000-00000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7" name="232 CuadroTexto">
          <a:extLst>
            <a:ext uri="{FF2B5EF4-FFF2-40B4-BE49-F238E27FC236}">
              <a16:creationId xmlns:a16="http://schemas.microsoft.com/office/drawing/2014/main" id="{00000000-0008-0000-2000-00000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8" name="233 CuadroTexto">
          <a:extLst>
            <a:ext uri="{FF2B5EF4-FFF2-40B4-BE49-F238E27FC236}">
              <a16:creationId xmlns:a16="http://schemas.microsoft.com/office/drawing/2014/main" id="{00000000-0008-0000-2000-00000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799" name="234 CuadroTexto">
          <a:extLst>
            <a:ext uri="{FF2B5EF4-FFF2-40B4-BE49-F238E27FC236}">
              <a16:creationId xmlns:a16="http://schemas.microsoft.com/office/drawing/2014/main" id="{00000000-0008-0000-2000-00000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0" name="235 CuadroTexto">
          <a:extLst>
            <a:ext uri="{FF2B5EF4-FFF2-40B4-BE49-F238E27FC236}">
              <a16:creationId xmlns:a16="http://schemas.microsoft.com/office/drawing/2014/main" id="{00000000-0008-0000-2000-00000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1" name="236 CuadroTexto">
          <a:extLst>
            <a:ext uri="{FF2B5EF4-FFF2-40B4-BE49-F238E27FC236}">
              <a16:creationId xmlns:a16="http://schemas.microsoft.com/office/drawing/2014/main" id="{00000000-0008-0000-2000-00000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2" name="237 CuadroTexto">
          <a:extLst>
            <a:ext uri="{FF2B5EF4-FFF2-40B4-BE49-F238E27FC236}">
              <a16:creationId xmlns:a16="http://schemas.microsoft.com/office/drawing/2014/main" id="{00000000-0008-0000-2000-00000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3" name="238 CuadroTexto">
          <a:extLst>
            <a:ext uri="{FF2B5EF4-FFF2-40B4-BE49-F238E27FC236}">
              <a16:creationId xmlns:a16="http://schemas.microsoft.com/office/drawing/2014/main" id="{00000000-0008-0000-2000-00000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4" name="239 CuadroTexto">
          <a:extLst>
            <a:ext uri="{FF2B5EF4-FFF2-40B4-BE49-F238E27FC236}">
              <a16:creationId xmlns:a16="http://schemas.microsoft.com/office/drawing/2014/main" id="{00000000-0008-0000-2000-00000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5" name="240 CuadroTexto">
          <a:extLst>
            <a:ext uri="{FF2B5EF4-FFF2-40B4-BE49-F238E27FC236}">
              <a16:creationId xmlns:a16="http://schemas.microsoft.com/office/drawing/2014/main" id="{00000000-0008-0000-2000-00000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6" name="241 CuadroTexto">
          <a:extLst>
            <a:ext uri="{FF2B5EF4-FFF2-40B4-BE49-F238E27FC236}">
              <a16:creationId xmlns:a16="http://schemas.microsoft.com/office/drawing/2014/main" id="{00000000-0008-0000-2000-00000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7" name="242 CuadroTexto">
          <a:extLst>
            <a:ext uri="{FF2B5EF4-FFF2-40B4-BE49-F238E27FC236}">
              <a16:creationId xmlns:a16="http://schemas.microsoft.com/office/drawing/2014/main" id="{00000000-0008-0000-2000-00000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8" name="243 CuadroTexto">
          <a:extLst>
            <a:ext uri="{FF2B5EF4-FFF2-40B4-BE49-F238E27FC236}">
              <a16:creationId xmlns:a16="http://schemas.microsoft.com/office/drawing/2014/main" id="{00000000-0008-0000-2000-00001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09" name="244 CuadroTexto">
          <a:extLst>
            <a:ext uri="{FF2B5EF4-FFF2-40B4-BE49-F238E27FC236}">
              <a16:creationId xmlns:a16="http://schemas.microsoft.com/office/drawing/2014/main" id="{00000000-0008-0000-2000-00001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0" name="245 CuadroTexto">
          <a:extLst>
            <a:ext uri="{FF2B5EF4-FFF2-40B4-BE49-F238E27FC236}">
              <a16:creationId xmlns:a16="http://schemas.microsoft.com/office/drawing/2014/main" id="{00000000-0008-0000-2000-00001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1" name="246 CuadroTexto">
          <a:extLst>
            <a:ext uri="{FF2B5EF4-FFF2-40B4-BE49-F238E27FC236}">
              <a16:creationId xmlns:a16="http://schemas.microsoft.com/office/drawing/2014/main" id="{00000000-0008-0000-2000-00001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2" name="247 CuadroTexto">
          <a:extLst>
            <a:ext uri="{FF2B5EF4-FFF2-40B4-BE49-F238E27FC236}">
              <a16:creationId xmlns:a16="http://schemas.microsoft.com/office/drawing/2014/main" id="{00000000-0008-0000-2000-00001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3" name="248 CuadroTexto">
          <a:extLst>
            <a:ext uri="{FF2B5EF4-FFF2-40B4-BE49-F238E27FC236}">
              <a16:creationId xmlns:a16="http://schemas.microsoft.com/office/drawing/2014/main" id="{00000000-0008-0000-2000-00001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4" name="249 CuadroTexto">
          <a:extLst>
            <a:ext uri="{FF2B5EF4-FFF2-40B4-BE49-F238E27FC236}">
              <a16:creationId xmlns:a16="http://schemas.microsoft.com/office/drawing/2014/main" id="{00000000-0008-0000-2000-00001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5" name="250 CuadroTexto">
          <a:extLst>
            <a:ext uri="{FF2B5EF4-FFF2-40B4-BE49-F238E27FC236}">
              <a16:creationId xmlns:a16="http://schemas.microsoft.com/office/drawing/2014/main" id="{00000000-0008-0000-2000-00001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6" name="251 CuadroTexto">
          <a:extLst>
            <a:ext uri="{FF2B5EF4-FFF2-40B4-BE49-F238E27FC236}">
              <a16:creationId xmlns:a16="http://schemas.microsoft.com/office/drawing/2014/main" id="{00000000-0008-0000-2000-00001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7" name="252 CuadroTexto">
          <a:extLst>
            <a:ext uri="{FF2B5EF4-FFF2-40B4-BE49-F238E27FC236}">
              <a16:creationId xmlns:a16="http://schemas.microsoft.com/office/drawing/2014/main" id="{00000000-0008-0000-2000-00001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8" name="253 CuadroTexto">
          <a:extLst>
            <a:ext uri="{FF2B5EF4-FFF2-40B4-BE49-F238E27FC236}">
              <a16:creationId xmlns:a16="http://schemas.microsoft.com/office/drawing/2014/main" id="{00000000-0008-0000-2000-00001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19" name="254 CuadroTexto">
          <a:extLst>
            <a:ext uri="{FF2B5EF4-FFF2-40B4-BE49-F238E27FC236}">
              <a16:creationId xmlns:a16="http://schemas.microsoft.com/office/drawing/2014/main" id="{00000000-0008-0000-2000-00001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0" name="255 CuadroTexto">
          <a:extLst>
            <a:ext uri="{FF2B5EF4-FFF2-40B4-BE49-F238E27FC236}">
              <a16:creationId xmlns:a16="http://schemas.microsoft.com/office/drawing/2014/main" id="{00000000-0008-0000-2000-00001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1" name="256 CuadroTexto">
          <a:extLst>
            <a:ext uri="{FF2B5EF4-FFF2-40B4-BE49-F238E27FC236}">
              <a16:creationId xmlns:a16="http://schemas.microsoft.com/office/drawing/2014/main" id="{00000000-0008-0000-2000-00001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2" name="257 CuadroTexto">
          <a:extLst>
            <a:ext uri="{FF2B5EF4-FFF2-40B4-BE49-F238E27FC236}">
              <a16:creationId xmlns:a16="http://schemas.microsoft.com/office/drawing/2014/main" id="{00000000-0008-0000-2000-00001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3" name="258 CuadroTexto">
          <a:extLst>
            <a:ext uri="{FF2B5EF4-FFF2-40B4-BE49-F238E27FC236}">
              <a16:creationId xmlns:a16="http://schemas.microsoft.com/office/drawing/2014/main" id="{00000000-0008-0000-2000-00001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4" name="259 CuadroTexto">
          <a:extLst>
            <a:ext uri="{FF2B5EF4-FFF2-40B4-BE49-F238E27FC236}">
              <a16:creationId xmlns:a16="http://schemas.microsoft.com/office/drawing/2014/main" id="{00000000-0008-0000-2000-00002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5" name="260 CuadroTexto">
          <a:extLst>
            <a:ext uri="{FF2B5EF4-FFF2-40B4-BE49-F238E27FC236}">
              <a16:creationId xmlns:a16="http://schemas.microsoft.com/office/drawing/2014/main" id="{00000000-0008-0000-2000-00002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6" name="261 CuadroTexto">
          <a:extLst>
            <a:ext uri="{FF2B5EF4-FFF2-40B4-BE49-F238E27FC236}">
              <a16:creationId xmlns:a16="http://schemas.microsoft.com/office/drawing/2014/main" id="{00000000-0008-0000-2000-00002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7" name="262 CuadroTexto">
          <a:extLst>
            <a:ext uri="{FF2B5EF4-FFF2-40B4-BE49-F238E27FC236}">
              <a16:creationId xmlns:a16="http://schemas.microsoft.com/office/drawing/2014/main" id="{00000000-0008-0000-2000-00002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8" name="263 CuadroTexto">
          <a:extLst>
            <a:ext uri="{FF2B5EF4-FFF2-40B4-BE49-F238E27FC236}">
              <a16:creationId xmlns:a16="http://schemas.microsoft.com/office/drawing/2014/main" id="{00000000-0008-0000-2000-00002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29" name="264 CuadroTexto">
          <a:extLst>
            <a:ext uri="{FF2B5EF4-FFF2-40B4-BE49-F238E27FC236}">
              <a16:creationId xmlns:a16="http://schemas.microsoft.com/office/drawing/2014/main" id="{00000000-0008-0000-2000-00002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0" name="265 CuadroTexto">
          <a:extLst>
            <a:ext uri="{FF2B5EF4-FFF2-40B4-BE49-F238E27FC236}">
              <a16:creationId xmlns:a16="http://schemas.microsoft.com/office/drawing/2014/main" id="{00000000-0008-0000-2000-00002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1" name="266 CuadroTexto">
          <a:extLst>
            <a:ext uri="{FF2B5EF4-FFF2-40B4-BE49-F238E27FC236}">
              <a16:creationId xmlns:a16="http://schemas.microsoft.com/office/drawing/2014/main" id="{00000000-0008-0000-2000-00002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32" name="267 CuadroTexto">
          <a:extLst>
            <a:ext uri="{FF2B5EF4-FFF2-40B4-BE49-F238E27FC236}">
              <a16:creationId xmlns:a16="http://schemas.microsoft.com/office/drawing/2014/main" id="{00000000-0008-0000-2000-00002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3" name="268 CuadroTexto">
          <a:extLst>
            <a:ext uri="{FF2B5EF4-FFF2-40B4-BE49-F238E27FC236}">
              <a16:creationId xmlns:a16="http://schemas.microsoft.com/office/drawing/2014/main" id="{00000000-0008-0000-2000-00002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4" name="269 CuadroTexto">
          <a:extLst>
            <a:ext uri="{FF2B5EF4-FFF2-40B4-BE49-F238E27FC236}">
              <a16:creationId xmlns:a16="http://schemas.microsoft.com/office/drawing/2014/main" id="{00000000-0008-0000-2000-00002A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5" name="270 CuadroTexto">
          <a:extLst>
            <a:ext uri="{FF2B5EF4-FFF2-40B4-BE49-F238E27FC236}">
              <a16:creationId xmlns:a16="http://schemas.microsoft.com/office/drawing/2014/main" id="{00000000-0008-0000-2000-00002B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6" name="271 CuadroTexto">
          <a:extLst>
            <a:ext uri="{FF2B5EF4-FFF2-40B4-BE49-F238E27FC236}">
              <a16:creationId xmlns:a16="http://schemas.microsoft.com/office/drawing/2014/main" id="{00000000-0008-0000-2000-00002C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7" name="272 CuadroTexto">
          <a:extLst>
            <a:ext uri="{FF2B5EF4-FFF2-40B4-BE49-F238E27FC236}">
              <a16:creationId xmlns:a16="http://schemas.microsoft.com/office/drawing/2014/main" id="{00000000-0008-0000-2000-00002D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8" name="273 CuadroTexto">
          <a:extLst>
            <a:ext uri="{FF2B5EF4-FFF2-40B4-BE49-F238E27FC236}">
              <a16:creationId xmlns:a16="http://schemas.microsoft.com/office/drawing/2014/main" id="{00000000-0008-0000-2000-00002E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39" name="274 CuadroTexto">
          <a:extLst>
            <a:ext uri="{FF2B5EF4-FFF2-40B4-BE49-F238E27FC236}">
              <a16:creationId xmlns:a16="http://schemas.microsoft.com/office/drawing/2014/main" id="{00000000-0008-0000-2000-00002F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0" name="275 CuadroTexto">
          <a:extLst>
            <a:ext uri="{FF2B5EF4-FFF2-40B4-BE49-F238E27FC236}">
              <a16:creationId xmlns:a16="http://schemas.microsoft.com/office/drawing/2014/main" id="{00000000-0008-0000-2000-000030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1" name="276 CuadroTexto">
          <a:extLst>
            <a:ext uri="{FF2B5EF4-FFF2-40B4-BE49-F238E27FC236}">
              <a16:creationId xmlns:a16="http://schemas.microsoft.com/office/drawing/2014/main" id="{00000000-0008-0000-2000-000031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2" name="277 CuadroTexto">
          <a:extLst>
            <a:ext uri="{FF2B5EF4-FFF2-40B4-BE49-F238E27FC236}">
              <a16:creationId xmlns:a16="http://schemas.microsoft.com/office/drawing/2014/main" id="{00000000-0008-0000-2000-000032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3" name="278 CuadroTexto">
          <a:extLst>
            <a:ext uri="{FF2B5EF4-FFF2-40B4-BE49-F238E27FC236}">
              <a16:creationId xmlns:a16="http://schemas.microsoft.com/office/drawing/2014/main" id="{00000000-0008-0000-2000-000033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4" name="279 CuadroTexto">
          <a:extLst>
            <a:ext uri="{FF2B5EF4-FFF2-40B4-BE49-F238E27FC236}">
              <a16:creationId xmlns:a16="http://schemas.microsoft.com/office/drawing/2014/main" id="{00000000-0008-0000-2000-000034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5" name="280 CuadroTexto">
          <a:extLst>
            <a:ext uri="{FF2B5EF4-FFF2-40B4-BE49-F238E27FC236}">
              <a16:creationId xmlns:a16="http://schemas.microsoft.com/office/drawing/2014/main" id="{00000000-0008-0000-2000-000035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6" name="281 CuadroTexto">
          <a:extLst>
            <a:ext uri="{FF2B5EF4-FFF2-40B4-BE49-F238E27FC236}">
              <a16:creationId xmlns:a16="http://schemas.microsoft.com/office/drawing/2014/main" id="{00000000-0008-0000-2000-000036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7" name="282 CuadroTexto">
          <a:extLst>
            <a:ext uri="{FF2B5EF4-FFF2-40B4-BE49-F238E27FC236}">
              <a16:creationId xmlns:a16="http://schemas.microsoft.com/office/drawing/2014/main" id="{00000000-0008-0000-2000-000037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8" name="283 CuadroTexto">
          <a:extLst>
            <a:ext uri="{FF2B5EF4-FFF2-40B4-BE49-F238E27FC236}">
              <a16:creationId xmlns:a16="http://schemas.microsoft.com/office/drawing/2014/main" id="{00000000-0008-0000-2000-000038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1849" name="284 CuadroTexto">
          <a:extLst>
            <a:ext uri="{FF2B5EF4-FFF2-40B4-BE49-F238E27FC236}">
              <a16:creationId xmlns:a16="http://schemas.microsoft.com/office/drawing/2014/main" id="{00000000-0008-0000-2000-00003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0" name="285 CuadroTexto">
          <a:extLst>
            <a:ext uri="{FF2B5EF4-FFF2-40B4-BE49-F238E27FC236}">
              <a16:creationId xmlns:a16="http://schemas.microsoft.com/office/drawing/2014/main" id="{00000000-0008-0000-2000-00003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1" name="286 CuadroTexto">
          <a:extLst>
            <a:ext uri="{FF2B5EF4-FFF2-40B4-BE49-F238E27FC236}">
              <a16:creationId xmlns:a16="http://schemas.microsoft.com/office/drawing/2014/main" id="{00000000-0008-0000-2000-00003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2" name="287 CuadroTexto">
          <a:extLst>
            <a:ext uri="{FF2B5EF4-FFF2-40B4-BE49-F238E27FC236}">
              <a16:creationId xmlns:a16="http://schemas.microsoft.com/office/drawing/2014/main" id="{00000000-0008-0000-2000-00003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3" name="288 CuadroTexto">
          <a:extLst>
            <a:ext uri="{FF2B5EF4-FFF2-40B4-BE49-F238E27FC236}">
              <a16:creationId xmlns:a16="http://schemas.microsoft.com/office/drawing/2014/main" id="{00000000-0008-0000-2000-00003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4" name="289 CuadroTexto">
          <a:extLst>
            <a:ext uri="{FF2B5EF4-FFF2-40B4-BE49-F238E27FC236}">
              <a16:creationId xmlns:a16="http://schemas.microsoft.com/office/drawing/2014/main" id="{00000000-0008-0000-2000-00003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5" name="290 CuadroTexto">
          <a:extLst>
            <a:ext uri="{FF2B5EF4-FFF2-40B4-BE49-F238E27FC236}">
              <a16:creationId xmlns:a16="http://schemas.microsoft.com/office/drawing/2014/main" id="{00000000-0008-0000-2000-00003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6" name="291 CuadroTexto">
          <a:extLst>
            <a:ext uri="{FF2B5EF4-FFF2-40B4-BE49-F238E27FC236}">
              <a16:creationId xmlns:a16="http://schemas.microsoft.com/office/drawing/2014/main" id="{00000000-0008-0000-2000-00004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7" name="292 CuadroTexto">
          <a:extLst>
            <a:ext uri="{FF2B5EF4-FFF2-40B4-BE49-F238E27FC236}">
              <a16:creationId xmlns:a16="http://schemas.microsoft.com/office/drawing/2014/main" id="{00000000-0008-0000-2000-00004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8" name="293 CuadroTexto">
          <a:extLst>
            <a:ext uri="{FF2B5EF4-FFF2-40B4-BE49-F238E27FC236}">
              <a16:creationId xmlns:a16="http://schemas.microsoft.com/office/drawing/2014/main" id="{00000000-0008-0000-2000-00004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59" name="294 CuadroTexto">
          <a:extLst>
            <a:ext uri="{FF2B5EF4-FFF2-40B4-BE49-F238E27FC236}">
              <a16:creationId xmlns:a16="http://schemas.microsoft.com/office/drawing/2014/main" id="{00000000-0008-0000-2000-00004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0" name="295 CuadroTexto">
          <a:extLst>
            <a:ext uri="{FF2B5EF4-FFF2-40B4-BE49-F238E27FC236}">
              <a16:creationId xmlns:a16="http://schemas.microsoft.com/office/drawing/2014/main" id="{00000000-0008-0000-2000-00004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1" name="296 CuadroTexto">
          <a:extLst>
            <a:ext uri="{FF2B5EF4-FFF2-40B4-BE49-F238E27FC236}">
              <a16:creationId xmlns:a16="http://schemas.microsoft.com/office/drawing/2014/main" id="{00000000-0008-0000-2000-00004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1862" name="301 CuadroTexto">
          <a:extLst>
            <a:ext uri="{FF2B5EF4-FFF2-40B4-BE49-F238E27FC236}">
              <a16:creationId xmlns:a16="http://schemas.microsoft.com/office/drawing/2014/main" id="{00000000-0008-0000-2000-00004607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63" name="17 CuadroTexto">
          <a:extLst>
            <a:ext uri="{FF2B5EF4-FFF2-40B4-BE49-F238E27FC236}">
              <a16:creationId xmlns:a16="http://schemas.microsoft.com/office/drawing/2014/main" id="{00000000-0008-0000-2000-00004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4" name="90 CuadroTexto">
          <a:extLst>
            <a:ext uri="{FF2B5EF4-FFF2-40B4-BE49-F238E27FC236}">
              <a16:creationId xmlns:a16="http://schemas.microsoft.com/office/drawing/2014/main" id="{00000000-0008-0000-2000-000048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5" name="91 CuadroTexto">
          <a:extLst>
            <a:ext uri="{FF2B5EF4-FFF2-40B4-BE49-F238E27FC236}">
              <a16:creationId xmlns:a16="http://schemas.microsoft.com/office/drawing/2014/main" id="{00000000-0008-0000-2000-000049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6" name="92 CuadroTexto">
          <a:extLst>
            <a:ext uri="{FF2B5EF4-FFF2-40B4-BE49-F238E27FC236}">
              <a16:creationId xmlns:a16="http://schemas.microsoft.com/office/drawing/2014/main" id="{00000000-0008-0000-2000-00004A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7" name="93 CuadroTexto">
          <a:extLst>
            <a:ext uri="{FF2B5EF4-FFF2-40B4-BE49-F238E27FC236}">
              <a16:creationId xmlns:a16="http://schemas.microsoft.com/office/drawing/2014/main" id="{00000000-0008-0000-2000-00004B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8" name="94 CuadroTexto">
          <a:extLst>
            <a:ext uri="{FF2B5EF4-FFF2-40B4-BE49-F238E27FC236}">
              <a16:creationId xmlns:a16="http://schemas.microsoft.com/office/drawing/2014/main" id="{00000000-0008-0000-2000-00004C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69" name="95 CuadroTexto">
          <a:extLst>
            <a:ext uri="{FF2B5EF4-FFF2-40B4-BE49-F238E27FC236}">
              <a16:creationId xmlns:a16="http://schemas.microsoft.com/office/drawing/2014/main" id="{00000000-0008-0000-2000-00004D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0" name="96 CuadroTexto">
          <a:extLst>
            <a:ext uri="{FF2B5EF4-FFF2-40B4-BE49-F238E27FC236}">
              <a16:creationId xmlns:a16="http://schemas.microsoft.com/office/drawing/2014/main" id="{00000000-0008-0000-2000-00004E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1" name="97 CuadroTexto">
          <a:extLst>
            <a:ext uri="{FF2B5EF4-FFF2-40B4-BE49-F238E27FC236}">
              <a16:creationId xmlns:a16="http://schemas.microsoft.com/office/drawing/2014/main" id="{00000000-0008-0000-2000-00004F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2" name="98 CuadroTexto">
          <a:extLst>
            <a:ext uri="{FF2B5EF4-FFF2-40B4-BE49-F238E27FC236}">
              <a16:creationId xmlns:a16="http://schemas.microsoft.com/office/drawing/2014/main" id="{00000000-0008-0000-2000-000050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3" name="99 CuadroTexto">
          <a:extLst>
            <a:ext uri="{FF2B5EF4-FFF2-40B4-BE49-F238E27FC236}">
              <a16:creationId xmlns:a16="http://schemas.microsoft.com/office/drawing/2014/main" id="{00000000-0008-0000-2000-000051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4" name="100 CuadroTexto">
          <a:extLst>
            <a:ext uri="{FF2B5EF4-FFF2-40B4-BE49-F238E27FC236}">
              <a16:creationId xmlns:a16="http://schemas.microsoft.com/office/drawing/2014/main" id="{00000000-0008-0000-2000-000052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1875" name="101 CuadroTexto">
          <a:extLst>
            <a:ext uri="{FF2B5EF4-FFF2-40B4-BE49-F238E27FC236}">
              <a16:creationId xmlns:a16="http://schemas.microsoft.com/office/drawing/2014/main" id="{00000000-0008-0000-2000-00005307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6" name="118 CuadroTexto">
          <a:extLst>
            <a:ext uri="{FF2B5EF4-FFF2-40B4-BE49-F238E27FC236}">
              <a16:creationId xmlns:a16="http://schemas.microsoft.com/office/drawing/2014/main" id="{00000000-0008-0000-2000-00005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7" name="119 CuadroTexto">
          <a:extLst>
            <a:ext uri="{FF2B5EF4-FFF2-40B4-BE49-F238E27FC236}">
              <a16:creationId xmlns:a16="http://schemas.microsoft.com/office/drawing/2014/main" id="{00000000-0008-0000-2000-00005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8" name="120 CuadroTexto">
          <a:extLst>
            <a:ext uri="{FF2B5EF4-FFF2-40B4-BE49-F238E27FC236}">
              <a16:creationId xmlns:a16="http://schemas.microsoft.com/office/drawing/2014/main" id="{00000000-0008-0000-2000-00005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79" name="121 CuadroTexto">
          <a:extLst>
            <a:ext uri="{FF2B5EF4-FFF2-40B4-BE49-F238E27FC236}">
              <a16:creationId xmlns:a16="http://schemas.microsoft.com/office/drawing/2014/main" id="{00000000-0008-0000-2000-00005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0" name="122 CuadroTexto">
          <a:extLst>
            <a:ext uri="{FF2B5EF4-FFF2-40B4-BE49-F238E27FC236}">
              <a16:creationId xmlns:a16="http://schemas.microsoft.com/office/drawing/2014/main" id="{00000000-0008-0000-2000-00005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1" name="123 CuadroTexto">
          <a:extLst>
            <a:ext uri="{FF2B5EF4-FFF2-40B4-BE49-F238E27FC236}">
              <a16:creationId xmlns:a16="http://schemas.microsoft.com/office/drawing/2014/main" id="{00000000-0008-0000-2000-00005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2" name="124 CuadroTexto">
          <a:extLst>
            <a:ext uri="{FF2B5EF4-FFF2-40B4-BE49-F238E27FC236}">
              <a16:creationId xmlns:a16="http://schemas.microsoft.com/office/drawing/2014/main" id="{00000000-0008-0000-2000-00005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3" name="125 CuadroTexto">
          <a:extLst>
            <a:ext uri="{FF2B5EF4-FFF2-40B4-BE49-F238E27FC236}">
              <a16:creationId xmlns:a16="http://schemas.microsoft.com/office/drawing/2014/main" id="{00000000-0008-0000-2000-00005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4" name="143 CuadroTexto">
          <a:extLst>
            <a:ext uri="{FF2B5EF4-FFF2-40B4-BE49-F238E27FC236}">
              <a16:creationId xmlns:a16="http://schemas.microsoft.com/office/drawing/2014/main" id="{00000000-0008-0000-2000-00005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5" name="144 CuadroTexto">
          <a:extLst>
            <a:ext uri="{FF2B5EF4-FFF2-40B4-BE49-F238E27FC236}">
              <a16:creationId xmlns:a16="http://schemas.microsoft.com/office/drawing/2014/main" id="{00000000-0008-0000-2000-00005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6" name="145 CuadroTexto">
          <a:extLst>
            <a:ext uri="{FF2B5EF4-FFF2-40B4-BE49-F238E27FC236}">
              <a16:creationId xmlns:a16="http://schemas.microsoft.com/office/drawing/2014/main" id="{00000000-0008-0000-2000-00005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7" name="146 CuadroTexto">
          <a:extLst>
            <a:ext uri="{FF2B5EF4-FFF2-40B4-BE49-F238E27FC236}">
              <a16:creationId xmlns:a16="http://schemas.microsoft.com/office/drawing/2014/main" id="{00000000-0008-0000-2000-00005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8" name="147 CuadroTexto">
          <a:extLst>
            <a:ext uri="{FF2B5EF4-FFF2-40B4-BE49-F238E27FC236}">
              <a16:creationId xmlns:a16="http://schemas.microsoft.com/office/drawing/2014/main" id="{00000000-0008-0000-2000-00006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89" name="148 CuadroTexto">
          <a:extLst>
            <a:ext uri="{FF2B5EF4-FFF2-40B4-BE49-F238E27FC236}">
              <a16:creationId xmlns:a16="http://schemas.microsoft.com/office/drawing/2014/main" id="{00000000-0008-0000-2000-00006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0" name="149 CuadroTexto">
          <a:extLst>
            <a:ext uri="{FF2B5EF4-FFF2-40B4-BE49-F238E27FC236}">
              <a16:creationId xmlns:a16="http://schemas.microsoft.com/office/drawing/2014/main" id="{00000000-0008-0000-2000-00006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1" name="150 CuadroTexto">
          <a:extLst>
            <a:ext uri="{FF2B5EF4-FFF2-40B4-BE49-F238E27FC236}">
              <a16:creationId xmlns:a16="http://schemas.microsoft.com/office/drawing/2014/main" id="{00000000-0008-0000-2000-00006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2" name="151 CuadroTexto">
          <a:extLst>
            <a:ext uri="{FF2B5EF4-FFF2-40B4-BE49-F238E27FC236}">
              <a16:creationId xmlns:a16="http://schemas.microsoft.com/office/drawing/2014/main" id="{00000000-0008-0000-2000-00006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3" name="152 CuadroTexto">
          <a:extLst>
            <a:ext uri="{FF2B5EF4-FFF2-40B4-BE49-F238E27FC236}">
              <a16:creationId xmlns:a16="http://schemas.microsoft.com/office/drawing/2014/main" id="{00000000-0008-0000-2000-00006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4" name="153 CuadroTexto">
          <a:extLst>
            <a:ext uri="{FF2B5EF4-FFF2-40B4-BE49-F238E27FC236}">
              <a16:creationId xmlns:a16="http://schemas.microsoft.com/office/drawing/2014/main" id="{00000000-0008-0000-2000-00006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5" name="154 CuadroTexto">
          <a:extLst>
            <a:ext uri="{FF2B5EF4-FFF2-40B4-BE49-F238E27FC236}">
              <a16:creationId xmlns:a16="http://schemas.microsoft.com/office/drawing/2014/main" id="{00000000-0008-0000-2000-00006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6" name="155 CuadroTexto">
          <a:extLst>
            <a:ext uri="{FF2B5EF4-FFF2-40B4-BE49-F238E27FC236}">
              <a16:creationId xmlns:a16="http://schemas.microsoft.com/office/drawing/2014/main" id="{00000000-0008-0000-2000-00006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7" name="156 CuadroTexto">
          <a:extLst>
            <a:ext uri="{FF2B5EF4-FFF2-40B4-BE49-F238E27FC236}">
              <a16:creationId xmlns:a16="http://schemas.microsoft.com/office/drawing/2014/main" id="{00000000-0008-0000-2000-00006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8" name="157 CuadroTexto">
          <a:extLst>
            <a:ext uri="{FF2B5EF4-FFF2-40B4-BE49-F238E27FC236}">
              <a16:creationId xmlns:a16="http://schemas.microsoft.com/office/drawing/2014/main" id="{00000000-0008-0000-2000-00006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899" name="158 CuadroTexto">
          <a:extLst>
            <a:ext uri="{FF2B5EF4-FFF2-40B4-BE49-F238E27FC236}">
              <a16:creationId xmlns:a16="http://schemas.microsoft.com/office/drawing/2014/main" id="{00000000-0008-0000-2000-00006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0" name="159 CuadroTexto">
          <a:extLst>
            <a:ext uri="{FF2B5EF4-FFF2-40B4-BE49-F238E27FC236}">
              <a16:creationId xmlns:a16="http://schemas.microsoft.com/office/drawing/2014/main" id="{00000000-0008-0000-2000-00006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1" name="160 CuadroTexto">
          <a:extLst>
            <a:ext uri="{FF2B5EF4-FFF2-40B4-BE49-F238E27FC236}">
              <a16:creationId xmlns:a16="http://schemas.microsoft.com/office/drawing/2014/main" id="{00000000-0008-0000-2000-00006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2" name="161 CuadroTexto">
          <a:extLst>
            <a:ext uri="{FF2B5EF4-FFF2-40B4-BE49-F238E27FC236}">
              <a16:creationId xmlns:a16="http://schemas.microsoft.com/office/drawing/2014/main" id="{00000000-0008-0000-2000-00006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3" name="162 CuadroTexto">
          <a:extLst>
            <a:ext uri="{FF2B5EF4-FFF2-40B4-BE49-F238E27FC236}">
              <a16:creationId xmlns:a16="http://schemas.microsoft.com/office/drawing/2014/main" id="{00000000-0008-0000-2000-00006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4" name="163 CuadroTexto">
          <a:extLst>
            <a:ext uri="{FF2B5EF4-FFF2-40B4-BE49-F238E27FC236}">
              <a16:creationId xmlns:a16="http://schemas.microsoft.com/office/drawing/2014/main" id="{00000000-0008-0000-2000-00007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5" name="164 CuadroTexto">
          <a:extLst>
            <a:ext uri="{FF2B5EF4-FFF2-40B4-BE49-F238E27FC236}">
              <a16:creationId xmlns:a16="http://schemas.microsoft.com/office/drawing/2014/main" id="{00000000-0008-0000-2000-00007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6" name="165 CuadroTexto">
          <a:extLst>
            <a:ext uri="{FF2B5EF4-FFF2-40B4-BE49-F238E27FC236}">
              <a16:creationId xmlns:a16="http://schemas.microsoft.com/office/drawing/2014/main" id="{00000000-0008-0000-2000-00007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7" name="166 CuadroTexto">
          <a:extLst>
            <a:ext uri="{FF2B5EF4-FFF2-40B4-BE49-F238E27FC236}">
              <a16:creationId xmlns:a16="http://schemas.microsoft.com/office/drawing/2014/main" id="{00000000-0008-0000-2000-00007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8" name="167 CuadroTexto">
          <a:extLst>
            <a:ext uri="{FF2B5EF4-FFF2-40B4-BE49-F238E27FC236}">
              <a16:creationId xmlns:a16="http://schemas.microsoft.com/office/drawing/2014/main" id="{00000000-0008-0000-2000-00007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09" name="168 CuadroTexto">
          <a:extLst>
            <a:ext uri="{FF2B5EF4-FFF2-40B4-BE49-F238E27FC236}">
              <a16:creationId xmlns:a16="http://schemas.microsoft.com/office/drawing/2014/main" id="{00000000-0008-0000-2000-00007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0" name="169 CuadroTexto">
          <a:extLst>
            <a:ext uri="{FF2B5EF4-FFF2-40B4-BE49-F238E27FC236}">
              <a16:creationId xmlns:a16="http://schemas.microsoft.com/office/drawing/2014/main" id="{00000000-0008-0000-2000-00007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1" name="170 CuadroTexto">
          <a:extLst>
            <a:ext uri="{FF2B5EF4-FFF2-40B4-BE49-F238E27FC236}">
              <a16:creationId xmlns:a16="http://schemas.microsoft.com/office/drawing/2014/main" id="{00000000-0008-0000-2000-00007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2" name="171 CuadroTexto">
          <a:extLst>
            <a:ext uri="{FF2B5EF4-FFF2-40B4-BE49-F238E27FC236}">
              <a16:creationId xmlns:a16="http://schemas.microsoft.com/office/drawing/2014/main" id="{00000000-0008-0000-2000-00007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3" name="172 CuadroTexto">
          <a:extLst>
            <a:ext uri="{FF2B5EF4-FFF2-40B4-BE49-F238E27FC236}">
              <a16:creationId xmlns:a16="http://schemas.microsoft.com/office/drawing/2014/main" id="{00000000-0008-0000-2000-00007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4" name="173 CuadroTexto">
          <a:extLst>
            <a:ext uri="{FF2B5EF4-FFF2-40B4-BE49-F238E27FC236}">
              <a16:creationId xmlns:a16="http://schemas.microsoft.com/office/drawing/2014/main" id="{00000000-0008-0000-2000-00007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5" name="174 CuadroTexto">
          <a:extLst>
            <a:ext uri="{FF2B5EF4-FFF2-40B4-BE49-F238E27FC236}">
              <a16:creationId xmlns:a16="http://schemas.microsoft.com/office/drawing/2014/main" id="{00000000-0008-0000-2000-00007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6" name="175 CuadroTexto">
          <a:extLst>
            <a:ext uri="{FF2B5EF4-FFF2-40B4-BE49-F238E27FC236}">
              <a16:creationId xmlns:a16="http://schemas.microsoft.com/office/drawing/2014/main" id="{00000000-0008-0000-2000-00007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7" name="176 CuadroTexto">
          <a:extLst>
            <a:ext uri="{FF2B5EF4-FFF2-40B4-BE49-F238E27FC236}">
              <a16:creationId xmlns:a16="http://schemas.microsoft.com/office/drawing/2014/main" id="{00000000-0008-0000-2000-00007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8" name="177 CuadroTexto">
          <a:extLst>
            <a:ext uri="{FF2B5EF4-FFF2-40B4-BE49-F238E27FC236}">
              <a16:creationId xmlns:a16="http://schemas.microsoft.com/office/drawing/2014/main" id="{00000000-0008-0000-2000-00007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19" name="178 CuadroTexto">
          <a:extLst>
            <a:ext uri="{FF2B5EF4-FFF2-40B4-BE49-F238E27FC236}">
              <a16:creationId xmlns:a16="http://schemas.microsoft.com/office/drawing/2014/main" id="{00000000-0008-0000-2000-00007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0" name="179 CuadroTexto">
          <a:extLst>
            <a:ext uri="{FF2B5EF4-FFF2-40B4-BE49-F238E27FC236}">
              <a16:creationId xmlns:a16="http://schemas.microsoft.com/office/drawing/2014/main" id="{00000000-0008-0000-2000-00008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1" name="180 CuadroTexto">
          <a:extLst>
            <a:ext uri="{FF2B5EF4-FFF2-40B4-BE49-F238E27FC236}">
              <a16:creationId xmlns:a16="http://schemas.microsoft.com/office/drawing/2014/main" id="{00000000-0008-0000-2000-00008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2" name="181 CuadroTexto">
          <a:extLst>
            <a:ext uri="{FF2B5EF4-FFF2-40B4-BE49-F238E27FC236}">
              <a16:creationId xmlns:a16="http://schemas.microsoft.com/office/drawing/2014/main" id="{00000000-0008-0000-2000-00008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3" name="182 CuadroTexto">
          <a:extLst>
            <a:ext uri="{FF2B5EF4-FFF2-40B4-BE49-F238E27FC236}">
              <a16:creationId xmlns:a16="http://schemas.microsoft.com/office/drawing/2014/main" id="{00000000-0008-0000-2000-00008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4" name="183 CuadroTexto">
          <a:extLst>
            <a:ext uri="{FF2B5EF4-FFF2-40B4-BE49-F238E27FC236}">
              <a16:creationId xmlns:a16="http://schemas.microsoft.com/office/drawing/2014/main" id="{00000000-0008-0000-2000-00008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5" name="184 CuadroTexto">
          <a:extLst>
            <a:ext uri="{FF2B5EF4-FFF2-40B4-BE49-F238E27FC236}">
              <a16:creationId xmlns:a16="http://schemas.microsoft.com/office/drawing/2014/main" id="{00000000-0008-0000-2000-00008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6" name="185 CuadroTexto">
          <a:extLst>
            <a:ext uri="{FF2B5EF4-FFF2-40B4-BE49-F238E27FC236}">
              <a16:creationId xmlns:a16="http://schemas.microsoft.com/office/drawing/2014/main" id="{00000000-0008-0000-2000-00008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7" name="186 CuadroTexto">
          <a:extLst>
            <a:ext uri="{FF2B5EF4-FFF2-40B4-BE49-F238E27FC236}">
              <a16:creationId xmlns:a16="http://schemas.microsoft.com/office/drawing/2014/main" id="{00000000-0008-0000-2000-00008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8" name="187 CuadroTexto">
          <a:extLst>
            <a:ext uri="{FF2B5EF4-FFF2-40B4-BE49-F238E27FC236}">
              <a16:creationId xmlns:a16="http://schemas.microsoft.com/office/drawing/2014/main" id="{00000000-0008-0000-2000-00008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29" name="188 CuadroTexto">
          <a:extLst>
            <a:ext uri="{FF2B5EF4-FFF2-40B4-BE49-F238E27FC236}">
              <a16:creationId xmlns:a16="http://schemas.microsoft.com/office/drawing/2014/main" id="{00000000-0008-0000-2000-00008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0" name="189 CuadroTexto">
          <a:extLst>
            <a:ext uri="{FF2B5EF4-FFF2-40B4-BE49-F238E27FC236}">
              <a16:creationId xmlns:a16="http://schemas.microsoft.com/office/drawing/2014/main" id="{00000000-0008-0000-2000-00008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1" name="190 CuadroTexto">
          <a:extLst>
            <a:ext uri="{FF2B5EF4-FFF2-40B4-BE49-F238E27FC236}">
              <a16:creationId xmlns:a16="http://schemas.microsoft.com/office/drawing/2014/main" id="{00000000-0008-0000-2000-00008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2" name="191 CuadroTexto">
          <a:extLst>
            <a:ext uri="{FF2B5EF4-FFF2-40B4-BE49-F238E27FC236}">
              <a16:creationId xmlns:a16="http://schemas.microsoft.com/office/drawing/2014/main" id="{00000000-0008-0000-2000-00008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3" name="192 CuadroTexto">
          <a:extLst>
            <a:ext uri="{FF2B5EF4-FFF2-40B4-BE49-F238E27FC236}">
              <a16:creationId xmlns:a16="http://schemas.microsoft.com/office/drawing/2014/main" id="{00000000-0008-0000-2000-00008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4" name="193 CuadroTexto">
          <a:extLst>
            <a:ext uri="{FF2B5EF4-FFF2-40B4-BE49-F238E27FC236}">
              <a16:creationId xmlns:a16="http://schemas.microsoft.com/office/drawing/2014/main" id="{00000000-0008-0000-2000-00008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5" name="194 CuadroTexto">
          <a:extLst>
            <a:ext uri="{FF2B5EF4-FFF2-40B4-BE49-F238E27FC236}">
              <a16:creationId xmlns:a16="http://schemas.microsoft.com/office/drawing/2014/main" id="{00000000-0008-0000-2000-00008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6" name="195 CuadroTexto">
          <a:extLst>
            <a:ext uri="{FF2B5EF4-FFF2-40B4-BE49-F238E27FC236}">
              <a16:creationId xmlns:a16="http://schemas.microsoft.com/office/drawing/2014/main" id="{00000000-0008-0000-2000-00009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7" name="196 CuadroTexto">
          <a:extLst>
            <a:ext uri="{FF2B5EF4-FFF2-40B4-BE49-F238E27FC236}">
              <a16:creationId xmlns:a16="http://schemas.microsoft.com/office/drawing/2014/main" id="{00000000-0008-0000-2000-00009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8" name="197 CuadroTexto">
          <a:extLst>
            <a:ext uri="{FF2B5EF4-FFF2-40B4-BE49-F238E27FC236}">
              <a16:creationId xmlns:a16="http://schemas.microsoft.com/office/drawing/2014/main" id="{00000000-0008-0000-2000-00009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39" name="198 CuadroTexto">
          <a:extLst>
            <a:ext uri="{FF2B5EF4-FFF2-40B4-BE49-F238E27FC236}">
              <a16:creationId xmlns:a16="http://schemas.microsoft.com/office/drawing/2014/main" id="{00000000-0008-0000-2000-00009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0" name="199 CuadroTexto">
          <a:extLst>
            <a:ext uri="{FF2B5EF4-FFF2-40B4-BE49-F238E27FC236}">
              <a16:creationId xmlns:a16="http://schemas.microsoft.com/office/drawing/2014/main" id="{00000000-0008-0000-2000-00009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1" name="200 CuadroTexto">
          <a:extLst>
            <a:ext uri="{FF2B5EF4-FFF2-40B4-BE49-F238E27FC236}">
              <a16:creationId xmlns:a16="http://schemas.microsoft.com/office/drawing/2014/main" id="{00000000-0008-0000-2000-00009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2" name="201 CuadroTexto">
          <a:extLst>
            <a:ext uri="{FF2B5EF4-FFF2-40B4-BE49-F238E27FC236}">
              <a16:creationId xmlns:a16="http://schemas.microsoft.com/office/drawing/2014/main" id="{00000000-0008-0000-2000-00009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3" name="202 CuadroTexto">
          <a:extLst>
            <a:ext uri="{FF2B5EF4-FFF2-40B4-BE49-F238E27FC236}">
              <a16:creationId xmlns:a16="http://schemas.microsoft.com/office/drawing/2014/main" id="{00000000-0008-0000-2000-00009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4" name="203 CuadroTexto">
          <a:extLst>
            <a:ext uri="{FF2B5EF4-FFF2-40B4-BE49-F238E27FC236}">
              <a16:creationId xmlns:a16="http://schemas.microsoft.com/office/drawing/2014/main" id="{00000000-0008-0000-2000-00009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5" name="204 CuadroTexto">
          <a:extLst>
            <a:ext uri="{FF2B5EF4-FFF2-40B4-BE49-F238E27FC236}">
              <a16:creationId xmlns:a16="http://schemas.microsoft.com/office/drawing/2014/main" id="{00000000-0008-0000-2000-00009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6" name="205 CuadroTexto">
          <a:extLst>
            <a:ext uri="{FF2B5EF4-FFF2-40B4-BE49-F238E27FC236}">
              <a16:creationId xmlns:a16="http://schemas.microsoft.com/office/drawing/2014/main" id="{00000000-0008-0000-2000-00009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7" name="206 CuadroTexto">
          <a:extLst>
            <a:ext uri="{FF2B5EF4-FFF2-40B4-BE49-F238E27FC236}">
              <a16:creationId xmlns:a16="http://schemas.microsoft.com/office/drawing/2014/main" id="{00000000-0008-0000-2000-00009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8" name="207 CuadroTexto">
          <a:extLst>
            <a:ext uri="{FF2B5EF4-FFF2-40B4-BE49-F238E27FC236}">
              <a16:creationId xmlns:a16="http://schemas.microsoft.com/office/drawing/2014/main" id="{00000000-0008-0000-2000-00009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49" name="208 CuadroTexto">
          <a:extLst>
            <a:ext uri="{FF2B5EF4-FFF2-40B4-BE49-F238E27FC236}">
              <a16:creationId xmlns:a16="http://schemas.microsoft.com/office/drawing/2014/main" id="{00000000-0008-0000-2000-00009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0" name="209 CuadroTexto">
          <a:extLst>
            <a:ext uri="{FF2B5EF4-FFF2-40B4-BE49-F238E27FC236}">
              <a16:creationId xmlns:a16="http://schemas.microsoft.com/office/drawing/2014/main" id="{00000000-0008-0000-2000-00009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1" name="210 CuadroTexto">
          <a:extLst>
            <a:ext uri="{FF2B5EF4-FFF2-40B4-BE49-F238E27FC236}">
              <a16:creationId xmlns:a16="http://schemas.microsoft.com/office/drawing/2014/main" id="{00000000-0008-0000-2000-00009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2" name="211 CuadroTexto">
          <a:extLst>
            <a:ext uri="{FF2B5EF4-FFF2-40B4-BE49-F238E27FC236}">
              <a16:creationId xmlns:a16="http://schemas.microsoft.com/office/drawing/2014/main" id="{00000000-0008-0000-2000-0000A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3" name="212 CuadroTexto">
          <a:extLst>
            <a:ext uri="{FF2B5EF4-FFF2-40B4-BE49-F238E27FC236}">
              <a16:creationId xmlns:a16="http://schemas.microsoft.com/office/drawing/2014/main" id="{00000000-0008-0000-2000-0000A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4" name="213 CuadroTexto">
          <a:extLst>
            <a:ext uri="{FF2B5EF4-FFF2-40B4-BE49-F238E27FC236}">
              <a16:creationId xmlns:a16="http://schemas.microsoft.com/office/drawing/2014/main" id="{00000000-0008-0000-2000-0000A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5" name="214 CuadroTexto">
          <a:extLst>
            <a:ext uri="{FF2B5EF4-FFF2-40B4-BE49-F238E27FC236}">
              <a16:creationId xmlns:a16="http://schemas.microsoft.com/office/drawing/2014/main" id="{00000000-0008-0000-2000-0000A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6" name="215 CuadroTexto">
          <a:extLst>
            <a:ext uri="{FF2B5EF4-FFF2-40B4-BE49-F238E27FC236}">
              <a16:creationId xmlns:a16="http://schemas.microsoft.com/office/drawing/2014/main" id="{00000000-0008-0000-2000-0000A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7" name="216 CuadroTexto">
          <a:extLst>
            <a:ext uri="{FF2B5EF4-FFF2-40B4-BE49-F238E27FC236}">
              <a16:creationId xmlns:a16="http://schemas.microsoft.com/office/drawing/2014/main" id="{00000000-0008-0000-2000-0000A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8" name="217 CuadroTexto">
          <a:extLst>
            <a:ext uri="{FF2B5EF4-FFF2-40B4-BE49-F238E27FC236}">
              <a16:creationId xmlns:a16="http://schemas.microsoft.com/office/drawing/2014/main" id="{00000000-0008-0000-2000-0000A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59" name="218 CuadroTexto">
          <a:extLst>
            <a:ext uri="{FF2B5EF4-FFF2-40B4-BE49-F238E27FC236}">
              <a16:creationId xmlns:a16="http://schemas.microsoft.com/office/drawing/2014/main" id="{00000000-0008-0000-2000-0000A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0" name="219 CuadroTexto">
          <a:extLst>
            <a:ext uri="{FF2B5EF4-FFF2-40B4-BE49-F238E27FC236}">
              <a16:creationId xmlns:a16="http://schemas.microsoft.com/office/drawing/2014/main" id="{00000000-0008-0000-2000-0000A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1" name="220 CuadroTexto">
          <a:extLst>
            <a:ext uri="{FF2B5EF4-FFF2-40B4-BE49-F238E27FC236}">
              <a16:creationId xmlns:a16="http://schemas.microsoft.com/office/drawing/2014/main" id="{00000000-0008-0000-2000-0000A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2" name="221 CuadroTexto">
          <a:extLst>
            <a:ext uri="{FF2B5EF4-FFF2-40B4-BE49-F238E27FC236}">
              <a16:creationId xmlns:a16="http://schemas.microsoft.com/office/drawing/2014/main" id="{00000000-0008-0000-2000-0000A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3" name="222 CuadroTexto">
          <a:extLst>
            <a:ext uri="{FF2B5EF4-FFF2-40B4-BE49-F238E27FC236}">
              <a16:creationId xmlns:a16="http://schemas.microsoft.com/office/drawing/2014/main" id="{00000000-0008-0000-2000-0000A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4" name="223 CuadroTexto">
          <a:extLst>
            <a:ext uri="{FF2B5EF4-FFF2-40B4-BE49-F238E27FC236}">
              <a16:creationId xmlns:a16="http://schemas.microsoft.com/office/drawing/2014/main" id="{00000000-0008-0000-2000-0000A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5" name="224 CuadroTexto">
          <a:extLst>
            <a:ext uri="{FF2B5EF4-FFF2-40B4-BE49-F238E27FC236}">
              <a16:creationId xmlns:a16="http://schemas.microsoft.com/office/drawing/2014/main" id="{00000000-0008-0000-2000-0000A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6" name="225 CuadroTexto">
          <a:extLst>
            <a:ext uri="{FF2B5EF4-FFF2-40B4-BE49-F238E27FC236}">
              <a16:creationId xmlns:a16="http://schemas.microsoft.com/office/drawing/2014/main" id="{00000000-0008-0000-2000-0000A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7" name="226 CuadroTexto">
          <a:extLst>
            <a:ext uri="{FF2B5EF4-FFF2-40B4-BE49-F238E27FC236}">
              <a16:creationId xmlns:a16="http://schemas.microsoft.com/office/drawing/2014/main" id="{00000000-0008-0000-2000-0000A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8" name="227 CuadroTexto">
          <a:extLst>
            <a:ext uri="{FF2B5EF4-FFF2-40B4-BE49-F238E27FC236}">
              <a16:creationId xmlns:a16="http://schemas.microsoft.com/office/drawing/2014/main" id="{00000000-0008-0000-2000-0000B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69" name="228 CuadroTexto">
          <a:extLst>
            <a:ext uri="{FF2B5EF4-FFF2-40B4-BE49-F238E27FC236}">
              <a16:creationId xmlns:a16="http://schemas.microsoft.com/office/drawing/2014/main" id="{00000000-0008-0000-2000-0000B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0" name="229 CuadroTexto">
          <a:extLst>
            <a:ext uri="{FF2B5EF4-FFF2-40B4-BE49-F238E27FC236}">
              <a16:creationId xmlns:a16="http://schemas.microsoft.com/office/drawing/2014/main" id="{00000000-0008-0000-2000-0000B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1" name="230 CuadroTexto">
          <a:extLst>
            <a:ext uri="{FF2B5EF4-FFF2-40B4-BE49-F238E27FC236}">
              <a16:creationId xmlns:a16="http://schemas.microsoft.com/office/drawing/2014/main" id="{00000000-0008-0000-2000-0000B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2" name="231 CuadroTexto">
          <a:extLst>
            <a:ext uri="{FF2B5EF4-FFF2-40B4-BE49-F238E27FC236}">
              <a16:creationId xmlns:a16="http://schemas.microsoft.com/office/drawing/2014/main" id="{00000000-0008-0000-2000-0000B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3" name="232 CuadroTexto">
          <a:extLst>
            <a:ext uri="{FF2B5EF4-FFF2-40B4-BE49-F238E27FC236}">
              <a16:creationId xmlns:a16="http://schemas.microsoft.com/office/drawing/2014/main" id="{00000000-0008-0000-2000-0000B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4" name="233 CuadroTexto">
          <a:extLst>
            <a:ext uri="{FF2B5EF4-FFF2-40B4-BE49-F238E27FC236}">
              <a16:creationId xmlns:a16="http://schemas.microsoft.com/office/drawing/2014/main" id="{00000000-0008-0000-2000-0000B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5" name="234 CuadroTexto">
          <a:extLst>
            <a:ext uri="{FF2B5EF4-FFF2-40B4-BE49-F238E27FC236}">
              <a16:creationId xmlns:a16="http://schemas.microsoft.com/office/drawing/2014/main" id="{00000000-0008-0000-2000-0000B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6" name="235 CuadroTexto">
          <a:extLst>
            <a:ext uri="{FF2B5EF4-FFF2-40B4-BE49-F238E27FC236}">
              <a16:creationId xmlns:a16="http://schemas.microsoft.com/office/drawing/2014/main" id="{00000000-0008-0000-2000-0000B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7" name="236 CuadroTexto">
          <a:extLst>
            <a:ext uri="{FF2B5EF4-FFF2-40B4-BE49-F238E27FC236}">
              <a16:creationId xmlns:a16="http://schemas.microsoft.com/office/drawing/2014/main" id="{00000000-0008-0000-2000-0000B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8" name="237 CuadroTexto">
          <a:extLst>
            <a:ext uri="{FF2B5EF4-FFF2-40B4-BE49-F238E27FC236}">
              <a16:creationId xmlns:a16="http://schemas.microsoft.com/office/drawing/2014/main" id="{00000000-0008-0000-2000-0000B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79" name="238 CuadroTexto">
          <a:extLst>
            <a:ext uri="{FF2B5EF4-FFF2-40B4-BE49-F238E27FC236}">
              <a16:creationId xmlns:a16="http://schemas.microsoft.com/office/drawing/2014/main" id="{00000000-0008-0000-2000-0000B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0" name="239 CuadroTexto">
          <a:extLst>
            <a:ext uri="{FF2B5EF4-FFF2-40B4-BE49-F238E27FC236}">
              <a16:creationId xmlns:a16="http://schemas.microsoft.com/office/drawing/2014/main" id="{00000000-0008-0000-2000-0000B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1" name="240 CuadroTexto">
          <a:extLst>
            <a:ext uri="{FF2B5EF4-FFF2-40B4-BE49-F238E27FC236}">
              <a16:creationId xmlns:a16="http://schemas.microsoft.com/office/drawing/2014/main" id="{00000000-0008-0000-2000-0000B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2" name="241 CuadroTexto">
          <a:extLst>
            <a:ext uri="{FF2B5EF4-FFF2-40B4-BE49-F238E27FC236}">
              <a16:creationId xmlns:a16="http://schemas.microsoft.com/office/drawing/2014/main" id="{00000000-0008-0000-2000-0000B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3" name="242 CuadroTexto">
          <a:extLst>
            <a:ext uri="{FF2B5EF4-FFF2-40B4-BE49-F238E27FC236}">
              <a16:creationId xmlns:a16="http://schemas.microsoft.com/office/drawing/2014/main" id="{00000000-0008-0000-2000-0000B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4" name="243 CuadroTexto">
          <a:extLst>
            <a:ext uri="{FF2B5EF4-FFF2-40B4-BE49-F238E27FC236}">
              <a16:creationId xmlns:a16="http://schemas.microsoft.com/office/drawing/2014/main" id="{00000000-0008-0000-2000-0000C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5" name="244 CuadroTexto">
          <a:extLst>
            <a:ext uri="{FF2B5EF4-FFF2-40B4-BE49-F238E27FC236}">
              <a16:creationId xmlns:a16="http://schemas.microsoft.com/office/drawing/2014/main" id="{00000000-0008-0000-2000-0000C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6" name="245 CuadroTexto">
          <a:extLst>
            <a:ext uri="{FF2B5EF4-FFF2-40B4-BE49-F238E27FC236}">
              <a16:creationId xmlns:a16="http://schemas.microsoft.com/office/drawing/2014/main" id="{00000000-0008-0000-2000-0000C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7" name="246 CuadroTexto">
          <a:extLst>
            <a:ext uri="{FF2B5EF4-FFF2-40B4-BE49-F238E27FC236}">
              <a16:creationId xmlns:a16="http://schemas.microsoft.com/office/drawing/2014/main" id="{00000000-0008-0000-2000-0000C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8" name="247 CuadroTexto">
          <a:extLst>
            <a:ext uri="{FF2B5EF4-FFF2-40B4-BE49-F238E27FC236}">
              <a16:creationId xmlns:a16="http://schemas.microsoft.com/office/drawing/2014/main" id="{00000000-0008-0000-2000-0000C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89" name="248 CuadroTexto">
          <a:extLst>
            <a:ext uri="{FF2B5EF4-FFF2-40B4-BE49-F238E27FC236}">
              <a16:creationId xmlns:a16="http://schemas.microsoft.com/office/drawing/2014/main" id="{00000000-0008-0000-2000-0000C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0" name="249 CuadroTexto">
          <a:extLst>
            <a:ext uri="{FF2B5EF4-FFF2-40B4-BE49-F238E27FC236}">
              <a16:creationId xmlns:a16="http://schemas.microsoft.com/office/drawing/2014/main" id="{00000000-0008-0000-2000-0000C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1" name="250 CuadroTexto">
          <a:extLst>
            <a:ext uri="{FF2B5EF4-FFF2-40B4-BE49-F238E27FC236}">
              <a16:creationId xmlns:a16="http://schemas.microsoft.com/office/drawing/2014/main" id="{00000000-0008-0000-2000-0000C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2" name="251 CuadroTexto">
          <a:extLst>
            <a:ext uri="{FF2B5EF4-FFF2-40B4-BE49-F238E27FC236}">
              <a16:creationId xmlns:a16="http://schemas.microsoft.com/office/drawing/2014/main" id="{00000000-0008-0000-2000-0000C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3" name="252 CuadroTexto">
          <a:extLst>
            <a:ext uri="{FF2B5EF4-FFF2-40B4-BE49-F238E27FC236}">
              <a16:creationId xmlns:a16="http://schemas.microsoft.com/office/drawing/2014/main" id="{00000000-0008-0000-2000-0000C9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4" name="253 CuadroTexto">
          <a:extLst>
            <a:ext uri="{FF2B5EF4-FFF2-40B4-BE49-F238E27FC236}">
              <a16:creationId xmlns:a16="http://schemas.microsoft.com/office/drawing/2014/main" id="{00000000-0008-0000-2000-0000C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5" name="254 CuadroTexto">
          <a:extLst>
            <a:ext uri="{FF2B5EF4-FFF2-40B4-BE49-F238E27FC236}">
              <a16:creationId xmlns:a16="http://schemas.microsoft.com/office/drawing/2014/main" id="{00000000-0008-0000-2000-0000C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6" name="255 CuadroTexto">
          <a:extLst>
            <a:ext uri="{FF2B5EF4-FFF2-40B4-BE49-F238E27FC236}">
              <a16:creationId xmlns:a16="http://schemas.microsoft.com/office/drawing/2014/main" id="{00000000-0008-0000-2000-0000C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7" name="256 CuadroTexto">
          <a:extLst>
            <a:ext uri="{FF2B5EF4-FFF2-40B4-BE49-F238E27FC236}">
              <a16:creationId xmlns:a16="http://schemas.microsoft.com/office/drawing/2014/main" id="{00000000-0008-0000-2000-0000C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8" name="257 CuadroTexto">
          <a:extLst>
            <a:ext uri="{FF2B5EF4-FFF2-40B4-BE49-F238E27FC236}">
              <a16:creationId xmlns:a16="http://schemas.microsoft.com/office/drawing/2014/main" id="{00000000-0008-0000-2000-0000C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1999" name="258 CuadroTexto">
          <a:extLst>
            <a:ext uri="{FF2B5EF4-FFF2-40B4-BE49-F238E27FC236}">
              <a16:creationId xmlns:a16="http://schemas.microsoft.com/office/drawing/2014/main" id="{00000000-0008-0000-2000-0000C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0" name="259 CuadroTexto">
          <a:extLst>
            <a:ext uri="{FF2B5EF4-FFF2-40B4-BE49-F238E27FC236}">
              <a16:creationId xmlns:a16="http://schemas.microsoft.com/office/drawing/2014/main" id="{00000000-0008-0000-2000-0000D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1" name="260 CuadroTexto">
          <a:extLst>
            <a:ext uri="{FF2B5EF4-FFF2-40B4-BE49-F238E27FC236}">
              <a16:creationId xmlns:a16="http://schemas.microsoft.com/office/drawing/2014/main" id="{00000000-0008-0000-2000-0000D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2" name="261 CuadroTexto">
          <a:extLst>
            <a:ext uri="{FF2B5EF4-FFF2-40B4-BE49-F238E27FC236}">
              <a16:creationId xmlns:a16="http://schemas.microsoft.com/office/drawing/2014/main" id="{00000000-0008-0000-2000-0000D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3" name="262 CuadroTexto">
          <a:extLst>
            <a:ext uri="{FF2B5EF4-FFF2-40B4-BE49-F238E27FC236}">
              <a16:creationId xmlns:a16="http://schemas.microsoft.com/office/drawing/2014/main" id="{00000000-0008-0000-2000-0000D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4" name="263 CuadroTexto">
          <a:extLst>
            <a:ext uri="{FF2B5EF4-FFF2-40B4-BE49-F238E27FC236}">
              <a16:creationId xmlns:a16="http://schemas.microsoft.com/office/drawing/2014/main" id="{00000000-0008-0000-2000-0000D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5" name="264 CuadroTexto">
          <a:extLst>
            <a:ext uri="{FF2B5EF4-FFF2-40B4-BE49-F238E27FC236}">
              <a16:creationId xmlns:a16="http://schemas.microsoft.com/office/drawing/2014/main" id="{00000000-0008-0000-2000-0000D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6" name="265 CuadroTexto">
          <a:extLst>
            <a:ext uri="{FF2B5EF4-FFF2-40B4-BE49-F238E27FC236}">
              <a16:creationId xmlns:a16="http://schemas.microsoft.com/office/drawing/2014/main" id="{00000000-0008-0000-2000-0000D6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7" name="266 CuadroTexto">
          <a:extLst>
            <a:ext uri="{FF2B5EF4-FFF2-40B4-BE49-F238E27FC236}">
              <a16:creationId xmlns:a16="http://schemas.microsoft.com/office/drawing/2014/main" id="{00000000-0008-0000-2000-0000D7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08" name="267 CuadroTexto">
          <a:extLst>
            <a:ext uri="{FF2B5EF4-FFF2-40B4-BE49-F238E27FC236}">
              <a16:creationId xmlns:a16="http://schemas.microsoft.com/office/drawing/2014/main" id="{00000000-0008-0000-2000-0000D8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09" name="268 CuadroTexto">
          <a:extLst>
            <a:ext uri="{FF2B5EF4-FFF2-40B4-BE49-F238E27FC236}">
              <a16:creationId xmlns:a16="http://schemas.microsoft.com/office/drawing/2014/main" id="{00000000-0008-0000-2000-0000D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0" name="269 CuadroTexto">
          <a:extLst>
            <a:ext uri="{FF2B5EF4-FFF2-40B4-BE49-F238E27FC236}">
              <a16:creationId xmlns:a16="http://schemas.microsoft.com/office/drawing/2014/main" id="{00000000-0008-0000-2000-0000DA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1" name="270 CuadroTexto">
          <a:extLst>
            <a:ext uri="{FF2B5EF4-FFF2-40B4-BE49-F238E27FC236}">
              <a16:creationId xmlns:a16="http://schemas.microsoft.com/office/drawing/2014/main" id="{00000000-0008-0000-2000-0000DB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2" name="271 CuadroTexto">
          <a:extLst>
            <a:ext uri="{FF2B5EF4-FFF2-40B4-BE49-F238E27FC236}">
              <a16:creationId xmlns:a16="http://schemas.microsoft.com/office/drawing/2014/main" id="{00000000-0008-0000-2000-0000DC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3" name="272 CuadroTexto">
          <a:extLst>
            <a:ext uri="{FF2B5EF4-FFF2-40B4-BE49-F238E27FC236}">
              <a16:creationId xmlns:a16="http://schemas.microsoft.com/office/drawing/2014/main" id="{00000000-0008-0000-2000-0000DD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4" name="273 CuadroTexto">
          <a:extLst>
            <a:ext uri="{FF2B5EF4-FFF2-40B4-BE49-F238E27FC236}">
              <a16:creationId xmlns:a16="http://schemas.microsoft.com/office/drawing/2014/main" id="{00000000-0008-0000-2000-0000DE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5" name="274 CuadroTexto">
          <a:extLst>
            <a:ext uri="{FF2B5EF4-FFF2-40B4-BE49-F238E27FC236}">
              <a16:creationId xmlns:a16="http://schemas.microsoft.com/office/drawing/2014/main" id="{00000000-0008-0000-2000-0000DF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6" name="275 CuadroTexto">
          <a:extLst>
            <a:ext uri="{FF2B5EF4-FFF2-40B4-BE49-F238E27FC236}">
              <a16:creationId xmlns:a16="http://schemas.microsoft.com/office/drawing/2014/main" id="{00000000-0008-0000-2000-0000E0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7" name="276 CuadroTexto">
          <a:extLst>
            <a:ext uri="{FF2B5EF4-FFF2-40B4-BE49-F238E27FC236}">
              <a16:creationId xmlns:a16="http://schemas.microsoft.com/office/drawing/2014/main" id="{00000000-0008-0000-2000-0000E1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8" name="277 CuadroTexto">
          <a:extLst>
            <a:ext uri="{FF2B5EF4-FFF2-40B4-BE49-F238E27FC236}">
              <a16:creationId xmlns:a16="http://schemas.microsoft.com/office/drawing/2014/main" id="{00000000-0008-0000-2000-0000E2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19" name="278 CuadroTexto">
          <a:extLst>
            <a:ext uri="{FF2B5EF4-FFF2-40B4-BE49-F238E27FC236}">
              <a16:creationId xmlns:a16="http://schemas.microsoft.com/office/drawing/2014/main" id="{00000000-0008-0000-2000-0000E3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0" name="279 CuadroTexto">
          <a:extLst>
            <a:ext uri="{FF2B5EF4-FFF2-40B4-BE49-F238E27FC236}">
              <a16:creationId xmlns:a16="http://schemas.microsoft.com/office/drawing/2014/main" id="{00000000-0008-0000-2000-0000E4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1" name="280 CuadroTexto">
          <a:extLst>
            <a:ext uri="{FF2B5EF4-FFF2-40B4-BE49-F238E27FC236}">
              <a16:creationId xmlns:a16="http://schemas.microsoft.com/office/drawing/2014/main" id="{00000000-0008-0000-2000-0000E5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2" name="281 CuadroTexto">
          <a:extLst>
            <a:ext uri="{FF2B5EF4-FFF2-40B4-BE49-F238E27FC236}">
              <a16:creationId xmlns:a16="http://schemas.microsoft.com/office/drawing/2014/main" id="{00000000-0008-0000-2000-0000E6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3" name="282 CuadroTexto">
          <a:extLst>
            <a:ext uri="{FF2B5EF4-FFF2-40B4-BE49-F238E27FC236}">
              <a16:creationId xmlns:a16="http://schemas.microsoft.com/office/drawing/2014/main" id="{00000000-0008-0000-2000-0000E7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4" name="283 CuadroTexto">
          <a:extLst>
            <a:ext uri="{FF2B5EF4-FFF2-40B4-BE49-F238E27FC236}">
              <a16:creationId xmlns:a16="http://schemas.microsoft.com/office/drawing/2014/main" id="{00000000-0008-0000-2000-0000E8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025" name="284 CuadroTexto">
          <a:extLst>
            <a:ext uri="{FF2B5EF4-FFF2-40B4-BE49-F238E27FC236}">
              <a16:creationId xmlns:a16="http://schemas.microsoft.com/office/drawing/2014/main" id="{00000000-0008-0000-2000-0000E907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6" name="285 CuadroTexto">
          <a:extLst>
            <a:ext uri="{FF2B5EF4-FFF2-40B4-BE49-F238E27FC236}">
              <a16:creationId xmlns:a16="http://schemas.microsoft.com/office/drawing/2014/main" id="{00000000-0008-0000-2000-0000EA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7" name="286 CuadroTexto">
          <a:extLst>
            <a:ext uri="{FF2B5EF4-FFF2-40B4-BE49-F238E27FC236}">
              <a16:creationId xmlns:a16="http://schemas.microsoft.com/office/drawing/2014/main" id="{00000000-0008-0000-2000-0000EB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8" name="287 CuadroTexto">
          <a:extLst>
            <a:ext uri="{FF2B5EF4-FFF2-40B4-BE49-F238E27FC236}">
              <a16:creationId xmlns:a16="http://schemas.microsoft.com/office/drawing/2014/main" id="{00000000-0008-0000-2000-0000EC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29" name="288 CuadroTexto">
          <a:extLst>
            <a:ext uri="{FF2B5EF4-FFF2-40B4-BE49-F238E27FC236}">
              <a16:creationId xmlns:a16="http://schemas.microsoft.com/office/drawing/2014/main" id="{00000000-0008-0000-2000-0000ED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0" name="289 CuadroTexto">
          <a:extLst>
            <a:ext uri="{FF2B5EF4-FFF2-40B4-BE49-F238E27FC236}">
              <a16:creationId xmlns:a16="http://schemas.microsoft.com/office/drawing/2014/main" id="{00000000-0008-0000-2000-0000EE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1" name="290 CuadroTexto">
          <a:extLst>
            <a:ext uri="{FF2B5EF4-FFF2-40B4-BE49-F238E27FC236}">
              <a16:creationId xmlns:a16="http://schemas.microsoft.com/office/drawing/2014/main" id="{00000000-0008-0000-2000-0000EF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2" name="291 CuadroTexto">
          <a:extLst>
            <a:ext uri="{FF2B5EF4-FFF2-40B4-BE49-F238E27FC236}">
              <a16:creationId xmlns:a16="http://schemas.microsoft.com/office/drawing/2014/main" id="{00000000-0008-0000-2000-0000F0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3" name="292 CuadroTexto">
          <a:extLst>
            <a:ext uri="{FF2B5EF4-FFF2-40B4-BE49-F238E27FC236}">
              <a16:creationId xmlns:a16="http://schemas.microsoft.com/office/drawing/2014/main" id="{00000000-0008-0000-2000-0000F1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4" name="293 CuadroTexto">
          <a:extLst>
            <a:ext uri="{FF2B5EF4-FFF2-40B4-BE49-F238E27FC236}">
              <a16:creationId xmlns:a16="http://schemas.microsoft.com/office/drawing/2014/main" id="{00000000-0008-0000-2000-0000F2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5" name="294 CuadroTexto">
          <a:extLst>
            <a:ext uri="{FF2B5EF4-FFF2-40B4-BE49-F238E27FC236}">
              <a16:creationId xmlns:a16="http://schemas.microsoft.com/office/drawing/2014/main" id="{00000000-0008-0000-2000-0000F3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6" name="295 CuadroTexto">
          <a:extLst>
            <a:ext uri="{FF2B5EF4-FFF2-40B4-BE49-F238E27FC236}">
              <a16:creationId xmlns:a16="http://schemas.microsoft.com/office/drawing/2014/main" id="{00000000-0008-0000-2000-0000F4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037" name="296 CuadroTexto">
          <a:extLst>
            <a:ext uri="{FF2B5EF4-FFF2-40B4-BE49-F238E27FC236}">
              <a16:creationId xmlns:a16="http://schemas.microsoft.com/office/drawing/2014/main" id="{00000000-0008-0000-2000-0000F507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38" name="17 CuadroTexto">
          <a:extLst>
            <a:ext uri="{FF2B5EF4-FFF2-40B4-BE49-F238E27FC236}">
              <a16:creationId xmlns:a16="http://schemas.microsoft.com/office/drawing/2014/main" id="{00000000-0008-0000-2000-0000F607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39" name="90 CuadroTexto">
          <a:extLst>
            <a:ext uri="{FF2B5EF4-FFF2-40B4-BE49-F238E27FC236}">
              <a16:creationId xmlns:a16="http://schemas.microsoft.com/office/drawing/2014/main" id="{00000000-0008-0000-2000-0000F7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0" name="91 CuadroTexto">
          <a:extLst>
            <a:ext uri="{FF2B5EF4-FFF2-40B4-BE49-F238E27FC236}">
              <a16:creationId xmlns:a16="http://schemas.microsoft.com/office/drawing/2014/main" id="{00000000-0008-0000-2000-0000F8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1" name="92 CuadroTexto">
          <a:extLst>
            <a:ext uri="{FF2B5EF4-FFF2-40B4-BE49-F238E27FC236}">
              <a16:creationId xmlns:a16="http://schemas.microsoft.com/office/drawing/2014/main" id="{00000000-0008-0000-2000-0000F9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2" name="93 CuadroTexto">
          <a:extLst>
            <a:ext uri="{FF2B5EF4-FFF2-40B4-BE49-F238E27FC236}">
              <a16:creationId xmlns:a16="http://schemas.microsoft.com/office/drawing/2014/main" id="{00000000-0008-0000-2000-0000FA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3" name="94 CuadroTexto">
          <a:extLst>
            <a:ext uri="{FF2B5EF4-FFF2-40B4-BE49-F238E27FC236}">
              <a16:creationId xmlns:a16="http://schemas.microsoft.com/office/drawing/2014/main" id="{00000000-0008-0000-2000-0000FB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4" name="95 CuadroTexto">
          <a:extLst>
            <a:ext uri="{FF2B5EF4-FFF2-40B4-BE49-F238E27FC236}">
              <a16:creationId xmlns:a16="http://schemas.microsoft.com/office/drawing/2014/main" id="{00000000-0008-0000-2000-0000FC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5" name="96 CuadroTexto">
          <a:extLst>
            <a:ext uri="{FF2B5EF4-FFF2-40B4-BE49-F238E27FC236}">
              <a16:creationId xmlns:a16="http://schemas.microsoft.com/office/drawing/2014/main" id="{00000000-0008-0000-2000-0000FD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6" name="97 CuadroTexto">
          <a:extLst>
            <a:ext uri="{FF2B5EF4-FFF2-40B4-BE49-F238E27FC236}">
              <a16:creationId xmlns:a16="http://schemas.microsoft.com/office/drawing/2014/main" id="{00000000-0008-0000-2000-0000FE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7" name="98 CuadroTexto">
          <a:extLst>
            <a:ext uri="{FF2B5EF4-FFF2-40B4-BE49-F238E27FC236}">
              <a16:creationId xmlns:a16="http://schemas.microsoft.com/office/drawing/2014/main" id="{00000000-0008-0000-2000-0000FF07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8" name="99 CuadroTexto">
          <a:extLst>
            <a:ext uri="{FF2B5EF4-FFF2-40B4-BE49-F238E27FC236}">
              <a16:creationId xmlns:a16="http://schemas.microsoft.com/office/drawing/2014/main" id="{00000000-0008-0000-2000-000000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49" name="100 CuadroTexto">
          <a:extLst>
            <a:ext uri="{FF2B5EF4-FFF2-40B4-BE49-F238E27FC236}">
              <a16:creationId xmlns:a16="http://schemas.microsoft.com/office/drawing/2014/main" id="{00000000-0008-0000-2000-000001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7227" cy="217317"/>
    <xdr:sp macro="" textlink="">
      <xdr:nvSpPr>
        <xdr:cNvPr id="2050" name="101 CuadroTexto">
          <a:extLst>
            <a:ext uri="{FF2B5EF4-FFF2-40B4-BE49-F238E27FC236}">
              <a16:creationId xmlns:a16="http://schemas.microsoft.com/office/drawing/2014/main" id="{00000000-0008-0000-2000-000002080000}"/>
            </a:ext>
          </a:extLst>
        </xdr:cNvPr>
        <xdr:cNvSpPr txBox="1"/>
      </xdr:nvSpPr>
      <xdr:spPr>
        <a:xfrm>
          <a:off x="0" y="224790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1" name="118 CuadroTexto">
          <a:extLst>
            <a:ext uri="{FF2B5EF4-FFF2-40B4-BE49-F238E27FC236}">
              <a16:creationId xmlns:a16="http://schemas.microsoft.com/office/drawing/2014/main" id="{00000000-0008-0000-2000-00000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2" name="119 CuadroTexto">
          <a:extLst>
            <a:ext uri="{FF2B5EF4-FFF2-40B4-BE49-F238E27FC236}">
              <a16:creationId xmlns:a16="http://schemas.microsoft.com/office/drawing/2014/main" id="{00000000-0008-0000-2000-00000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3" name="120 CuadroTexto">
          <a:extLst>
            <a:ext uri="{FF2B5EF4-FFF2-40B4-BE49-F238E27FC236}">
              <a16:creationId xmlns:a16="http://schemas.microsoft.com/office/drawing/2014/main" id="{00000000-0008-0000-2000-00000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4" name="121 CuadroTexto">
          <a:extLst>
            <a:ext uri="{FF2B5EF4-FFF2-40B4-BE49-F238E27FC236}">
              <a16:creationId xmlns:a16="http://schemas.microsoft.com/office/drawing/2014/main" id="{00000000-0008-0000-2000-00000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5" name="122 CuadroTexto">
          <a:extLst>
            <a:ext uri="{FF2B5EF4-FFF2-40B4-BE49-F238E27FC236}">
              <a16:creationId xmlns:a16="http://schemas.microsoft.com/office/drawing/2014/main" id="{00000000-0008-0000-2000-00000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6" name="123 CuadroTexto">
          <a:extLst>
            <a:ext uri="{FF2B5EF4-FFF2-40B4-BE49-F238E27FC236}">
              <a16:creationId xmlns:a16="http://schemas.microsoft.com/office/drawing/2014/main" id="{00000000-0008-0000-2000-00000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7" name="124 CuadroTexto">
          <a:extLst>
            <a:ext uri="{FF2B5EF4-FFF2-40B4-BE49-F238E27FC236}">
              <a16:creationId xmlns:a16="http://schemas.microsoft.com/office/drawing/2014/main" id="{00000000-0008-0000-2000-00000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8" name="125 CuadroTexto">
          <a:extLst>
            <a:ext uri="{FF2B5EF4-FFF2-40B4-BE49-F238E27FC236}">
              <a16:creationId xmlns:a16="http://schemas.microsoft.com/office/drawing/2014/main" id="{00000000-0008-0000-2000-00000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59" name="143 CuadroTexto">
          <a:extLst>
            <a:ext uri="{FF2B5EF4-FFF2-40B4-BE49-F238E27FC236}">
              <a16:creationId xmlns:a16="http://schemas.microsoft.com/office/drawing/2014/main" id="{00000000-0008-0000-2000-00000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0" name="144 CuadroTexto">
          <a:extLst>
            <a:ext uri="{FF2B5EF4-FFF2-40B4-BE49-F238E27FC236}">
              <a16:creationId xmlns:a16="http://schemas.microsoft.com/office/drawing/2014/main" id="{00000000-0008-0000-2000-00000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1" name="145 CuadroTexto">
          <a:extLst>
            <a:ext uri="{FF2B5EF4-FFF2-40B4-BE49-F238E27FC236}">
              <a16:creationId xmlns:a16="http://schemas.microsoft.com/office/drawing/2014/main" id="{00000000-0008-0000-2000-00000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2" name="146 CuadroTexto">
          <a:extLst>
            <a:ext uri="{FF2B5EF4-FFF2-40B4-BE49-F238E27FC236}">
              <a16:creationId xmlns:a16="http://schemas.microsoft.com/office/drawing/2014/main" id="{00000000-0008-0000-2000-00000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3" name="147 CuadroTexto">
          <a:extLst>
            <a:ext uri="{FF2B5EF4-FFF2-40B4-BE49-F238E27FC236}">
              <a16:creationId xmlns:a16="http://schemas.microsoft.com/office/drawing/2014/main" id="{00000000-0008-0000-2000-00000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4" name="148 CuadroTexto">
          <a:extLst>
            <a:ext uri="{FF2B5EF4-FFF2-40B4-BE49-F238E27FC236}">
              <a16:creationId xmlns:a16="http://schemas.microsoft.com/office/drawing/2014/main" id="{00000000-0008-0000-2000-00001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5" name="149 CuadroTexto">
          <a:extLst>
            <a:ext uri="{FF2B5EF4-FFF2-40B4-BE49-F238E27FC236}">
              <a16:creationId xmlns:a16="http://schemas.microsoft.com/office/drawing/2014/main" id="{00000000-0008-0000-2000-00001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6" name="150 CuadroTexto">
          <a:extLst>
            <a:ext uri="{FF2B5EF4-FFF2-40B4-BE49-F238E27FC236}">
              <a16:creationId xmlns:a16="http://schemas.microsoft.com/office/drawing/2014/main" id="{00000000-0008-0000-2000-00001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7" name="151 CuadroTexto">
          <a:extLst>
            <a:ext uri="{FF2B5EF4-FFF2-40B4-BE49-F238E27FC236}">
              <a16:creationId xmlns:a16="http://schemas.microsoft.com/office/drawing/2014/main" id="{00000000-0008-0000-2000-00001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8" name="152 CuadroTexto">
          <a:extLst>
            <a:ext uri="{FF2B5EF4-FFF2-40B4-BE49-F238E27FC236}">
              <a16:creationId xmlns:a16="http://schemas.microsoft.com/office/drawing/2014/main" id="{00000000-0008-0000-2000-00001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69" name="153 CuadroTexto">
          <a:extLst>
            <a:ext uri="{FF2B5EF4-FFF2-40B4-BE49-F238E27FC236}">
              <a16:creationId xmlns:a16="http://schemas.microsoft.com/office/drawing/2014/main" id="{00000000-0008-0000-2000-00001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0" name="154 CuadroTexto">
          <a:extLst>
            <a:ext uri="{FF2B5EF4-FFF2-40B4-BE49-F238E27FC236}">
              <a16:creationId xmlns:a16="http://schemas.microsoft.com/office/drawing/2014/main" id="{00000000-0008-0000-2000-00001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1" name="155 CuadroTexto">
          <a:extLst>
            <a:ext uri="{FF2B5EF4-FFF2-40B4-BE49-F238E27FC236}">
              <a16:creationId xmlns:a16="http://schemas.microsoft.com/office/drawing/2014/main" id="{00000000-0008-0000-2000-00001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2" name="156 CuadroTexto">
          <a:extLst>
            <a:ext uri="{FF2B5EF4-FFF2-40B4-BE49-F238E27FC236}">
              <a16:creationId xmlns:a16="http://schemas.microsoft.com/office/drawing/2014/main" id="{00000000-0008-0000-2000-00001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3" name="157 CuadroTexto">
          <a:extLst>
            <a:ext uri="{FF2B5EF4-FFF2-40B4-BE49-F238E27FC236}">
              <a16:creationId xmlns:a16="http://schemas.microsoft.com/office/drawing/2014/main" id="{00000000-0008-0000-2000-00001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4" name="158 CuadroTexto">
          <a:extLst>
            <a:ext uri="{FF2B5EF4-FFF2-40B4-BE49-F238E27FC236}">
              <a16:creationId xmlns:a16="http://schemas.microsoft.com/office/drawing/2014/main" id="{00000000-0008-0000-2000-00001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5" name="159 CuadroTexto">
          <a:extLst>
            <a:ext uri="{FF2B5EF4-FFF2-40B4-BE49-F238E27FC236}">
              <a16:creationId xmlns:a16="http://schemas.microsoft.com/office/drawing/2014/main" id="{00000000-0008-0000-2000-00001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6" name="160 CuadroTexto">
          <a:extLst>
            <a:ext uri="{FF2B5EF4-FFF2-40B4-BE49-F238E27FC236}">
              <a16:creationId xmlns:a16="http://schemas.microsoft.com/office/drawing/2014/main" id="{00000000-0008-0000-2000-00001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7" name="161 CuadroTexto">
          <a:extLst>
            <a:ext uri="{FF2B5EF4-FFF2-40B4-BE49-F238E27FC236}">
              <a16:creationId xmlns:a16="http://schemas.microsoft.com/office/drawing/2014/main" id="{00000000-0008-0000-2000-00001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8" name="162 CuadroTexto">
          <a:extLst>
            <a:ext uri="{FF2B5EF4-FFF2-40B4-BE49-F238E27FC236}">
              <a16:creationId xmlns:a16="http://schemas.microsoft.com/office/drawing/2014/main" id="{00000000-0008-0000-2000-00001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79" name="163 CuadroTexto">
          <a:extLst>
            <a:ext uri="{FF2B5EF4-FFF2-40B4-BE49-F238E27FC236}">
              <a16:creationId xmlns:a16="http://schemas.microsoft.com/office/drawing/2014/main" id="{00000000-0008-0000-2000-00001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0" name="164 CuadroTexto">
          <a:extLst>
            <a:ext uri="{FF2B5EF4-FFF2-40B4-BE49-F238E27FC236}">
              <a16:creationId xmlns:a16="http://schemas.microsoft.com/office/drawing/2014/main" id="{00000000-0008-0000-2000-00002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1" name="165 CuadroTexto">
          <a:extLst>
            <a:ext uri="{FF2B5EF4-FFF2-40B4-BE49-F238E27FC236}">
              <a16:creationId xmlns:a16="http://schemas.microsoft.com/office/drawing/2014/main" id="{00000000-0008-0000-2000-00002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2" name="166 CuadroTexto">
          <a:extLst>
            <a:ext uri="{FF2B5EF4-FFF2-40B4-BE49-F238E27FC236}">
              <a16:creationId xmlns:a16="http://schemas.microsoft.com/office/drawing/2014/main" id="{00000000-0008-0000-2000-00002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3" name="167 CuadroTexto">
          <a:extLst>
            <a:ext uri="{FF2B5EF4-FFF2-40B4-BE49-F238E27FC236}">
              <a16:creationId xmlns:a16="http://schemas.microsoft.com/office/drawing/2014/main" id="{00000000-0008-0000-2000-00002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4" name="168 CuadroTexto">
          <a:extLst>
            <a:ext uri="{FF2B5EF4-FFF2-40B4-BE49-F238E27FC236}">
              <a16:creationId xmlns:a16="http://schemas.microsoft.com/office/drawing/2014/main" id="{00000000-0008-0000-2000-00002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5" name="169 CuadroTexto">
          <a:extLst>
            <a:ext uri="{FF2B5EF4-FFF2-40B4-BE49-F238E27FC236}">
              <a16:creationId xmlns:a16="http://schemas.microsoft.com/office/drawing/2014/main" id="{00000000-0008-0000-2000-00002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6" name="170 CuadroTexto">
          <a:extLst>
            <a:ext uri="{FF2B5EF4-FFF2-40B4-BE49-F238E27FC236}">
              <a16:creationId xmlns:a16="http://schemas.microsoft.com/office/drawing/2014/main" id="{00000000-0008-0000-2000-00002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7" name="171 CuadroTexto">
          <a:extLst>
            <a:ext uri="{FF2B5EF4-FFF2-40B4-BE49-F238E27FC236}">
              <a16:creationId xmlns:a16="http://schemas.microsoft.com/office/drawing/2014/main" id="{00000000-0008-0000-2000-00002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8" name="172 CuadroTexto">
          <a:extLst>
            <a:ext uri="{FF2B5EF4-FFF2-40B4-BE49-F238E27FC236}">
              <a16:creationId xmlns:a16="http://schemas.microsoft.com/office/drawing/2014/main" id="{00000000-0008-0000-2000-00002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89" name="173 CuadroTexto">
          <a:extLst>
            <a:ext uri="{FF2B5EF4-FFF2-40B4-BE49-F238E27FC236}">
              <a16:creationId xmlns:a16="http://schemas.microsoft.com/office/drawing/2014/main" id="{00000000-0008-0000-2000-00002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0" name="174 CuadroTexto">
          <a:extLst>
            <a:ext uri="{FF2B5EF4-FFF2-40B4-BE49-F238E27FC236}">
              <a16:creationId xmlns:a16="http://schemas.microsoft.com/office/drawing/2014/main" id="{00000000-0008-0000-2000-00002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1" name="175 CuadroTexto">
          <a:extLst>
            <a:ext uri="{FF2B5EF4-FFF2-40B4-BE49-F238E27FC236}">
              <a16:creationId xmlns:a16="http://schemas.microsoft.com/office/drawing/2014/main" id="{00000000-0008-0000-2000-00002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2" name="176 CuadroTexto">
          <a:extLst>
            <a:ext uri="{FF2B5EF4-FFF2-40B4-BE49-F238E27FC236}">
              <a16:creationId xmlns:a16="http://schemas.microsoft.com/office/drawing/2014/main" id="{00000000-0008-0000-2000-00002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3" name="177 CuadroTexto">
          <a:extLst>
            <a:ext uri="{FF2B5EF4-FFF2-40B4-BE49-F238E27FC236}">
              <a16:creationId xmlns:a16="http://schemas.microsoft.com/office/drawing/2014/main" id="{00000000-0008-0000-2000-00002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4" name="178 CuadroTexto">
          <a:extLst>
            <a:ext uri="{FF2B5EF4-FFF2-40B4-BE49-F238E27FC236}">
              <a16:creationId xmlns:a16="http://schemas.microsoft.com/office/drawing/2014/main" id="{00000000-0008-0000-2000-00002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5" name="179 CuadroTexto">
          <a:extLst>
            <a:ext uri="{FF2B5EF4-FFF2-40B4-BE49-F238E27FC236}">
              <a16:creationId xmlns:a16="http://schemas.microsoft.com/office/drawing/2014/main" id="{00000000-0008-0000-2000-00002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6" name="180 CuadroTexto">
          <a:extLst>
            <a:ext uri="{FF2B5EF4-FFF2-40B4-BE49-F238E27FC236}">
              <a16:creationId xmlns:a16="http://schemas.microsoft.com/office/drawing/2014/main" id="{00000000-0008-0000-2000-00003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7" name="181 CuadroTexto">
          <a:extLst>
            <a:ext uri="{FF2B5EF4-FFF2-40B4-BE49-F238E27FC236}">
              <a16:creationId xmlns:a16="http://schemas.microsoft.com/office/drawing/2014/main" id="{00000000-0008-0000-2000-00003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8" name="182 CuadroTexto">
          <a:extLst>
            <a:ext uri="{FF2B5EF4-FFF2-40B4-BE49-F238E27FC236}">
              <a16:creationId xmlns:a16="http://schemas.microsoft.com/office/drawing/2014/main" id="{00000000-0008-0000-2000-00003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099" name="183 CuadroTexto">
          <a:extLst>
            <a:ext uri="{FF2B5EF4-FFF2-40B4-BE49-F238E27FC236}">
              <a16:creationId xmlns:a16="http://schemas.microsoft.com/office/drawing/2014/main" id="{00000000-0008-0000-2000-00003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0" name="184 CuadroTexto">
          <a:extLst>
            <a:ext uri="{FF2B5EF4-FFF2-40B4-BE49-F238E27FC236}">
              <a16:creationId xmlns:a16="http://schemas.microsoft.com/office/drawing/2014/main" id="{00000000-0008-0000-2000-00003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1" name="185 CuadroTexto">
          <a:extLst>
            <a:ext uri="{FF2B5EF4-FFF2-40B4-BE49-F238E27FC236}">
              <a16:creationId xmlns:a16="http://schemas.microsoft.com/office/drawing/2014/main" id="{00000000-0008-0000-2000-00003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2" name="186 CuadroTexto">
          <a:extLst>
            <a:ext uri="{FF2B5EF4-FFF2-40B4-BE49-F238E27FC236}">
              <a16:creationId xmlns:a16="http://schemas.microsoft.com/office/drawing/2014/main" id="{00000000-0008-0000-2000-00003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3" name="187 CuadroTexto">
          <a:extLst>
            <a:ext uri="{FF2B5EF4-FFF2-40B4-BE49-F238E27FC236}">
              <a16:creationId xmlns:a16="http://schemas.microsoft.com/office/drawing/2014/main" id="{00000000-0008-0000-2000-00003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4" name="188 CuadroTexto">
          <a:extLst>
            <a:ext uri="{FF2B5EF4-FFF2-40B4-BE49-F238E27FC236}">
              <a16:creationId xmlns:a16="http://schemas.microsoft.com/office/drawing/2014/main" id="{00000000-0008-0000-2000-00003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5" name="189 CuadroTexto">
          <a:extLst>
            <a:ext uri="{FF2B5EF4-FFF2-40B4-BE49-F238E27FC236}">
              <a16:creationId xmlns:a16="http://schemas.microsoft.com/office/drawing/2014/main" id="{00000000-0008-0000-2000-00003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6" name="190 CuadroTexto">
          <a:extLst>
            <a:ext uri="{FF2B5EF4-FFF2-40B4-BE49-F238E27FC236}">
              <a16:creationId xmlns:a16="http://schemas.microsoft.com/office/drawing/2014/main" id="{00000000-0008-0000-2000-00003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7" name="191 CuadroTexto">
          <a:extLst>
            <a:ext uri="{FF2B5EF4-FFF2-40B4-BE49-F238E27FC236}">
              <a16:creationId xmlns:a16="http://schemas.microsoft.com/office/drawing/2014/main" id="{00000000-0008-0000-2000-00003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8" name="192 CuadroTexto">
          <a:extLst>
            <a:ext uri="{FF2B5EF4-FFF2-40B4-BE49-F238E27FC236}">
              <a16:creationId xmlns:a16="http://schemas.microsoft.com/office/drawing/2014/main" id="{00000000-0008-0000-2000-00003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09" name="193 CuadroTexto">
          <a:extLst>
            <a:ext uri="{FF2B5EF4-FFF2-40B4-BE49-F238E27FC236}">
              <a16:creationId xmlns:a16="http://schemas.microsoft.com/office/drawing/2014/main" id="{00000000-0008-0000-2000-00003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0" name="194 CuadroTexto">
          <a:extLst>
            <a:ext uri="{FF2B5EF4-FFF2-40B4-BE49-F238E27FC236}">
              <a16:creationId xmlns:a16="http://schemas.microsoft.com/office/drawing/2014/main" id="{00000000-0008-0000-2000-00003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1" name="195 CuadroTexto">
          <a:extLst>
            <a:ext uri="{FF2B5EF4-FFF2-40B4-BE49-F238E27FC236}">
              <a16:creationId xmlns:a16="http://schemas.microsoft.com/office/drawing/2014/main" id="{00000000-0008-0000-2000-00003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2" name="196 CuadroTexto">
          <a:extLst>
            <a:ext uri="{FF2B5EF4-FFF2-40B4-BE49-F238E27FC236}">
              <a16:creationId xmlns:a16="http://schemas.microsoft.com/office/drawing/2014/main" id="{00000000-0008-0000-2000-00004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3" name="197 CuadroTexto">
          <a:extLst>
            <a:ext uri="{FF2B5EF4-FFF2-40B4-BE49-F238E27FC236}">
              <a16:creationId xmlns:a16="http://schemas.microsoft.com/office/drawing/2014/main" id="{00000000-0008-0000-2000-00004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4" name="198 CuadroTexto">
          <a:extLst>
            <a:ext uri="{FF2B5EF4-FFF2-40B4-BE49-F238E27FC236}">
              <a16:creationId xmlns:a16="http://schemas.microsoft.com/office/drawing/2014/main" id="{00000000-0008-0000-2000-00004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5" name="199 CuadroTexto">
          <a:extLst>
            <a:ext uri="{FF2B5EF4-FFF2-40B4-BE49-F238E27FC236}">
              <a16:creationId xmlns:a16="http://schemas.microsoft.com/office/drawing/2014/main" id="{00000000-0008-0000-2000-00004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6" name="200 CuadroTexto">
          <a:extLst>
            <a:ext uri="{FF2B5EF4-FFF2-40B4-BE49-F238E27FC236}">
              <a16:creationId xmlns:a16="http://schemas.microsoft.com/office/drawing/2014/main" id="{00000000-0008-0000-2000-00004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7" name="201 CuadroTexto">
          <a:extLst>
            <a:ext uri="{FF2B5EF4-FFF2-40B4-BE49-F238E27FC236}">
              <a16:creationId xmlns:a16="http://schemas.microsoft.com/office/drawing/2014/main" id="{00000000-0008-0000-2000-00004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8" name="202 CuadroTexto">
          <a:extLst>
            <a:ext uri="{FF2B5EF4-FFF2-40B4-BE49-F238E27FC236}">
              <a16:creationId xmlns:a16="http://schemas.microsoft.com/office/drawing/2014/main" id="{00000000-0008-0000-2000-00004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19" name="203 CuadroTexto">
          <a:extLst>
            <a:ext uri="{FF2B5EF4-FFF2-40B4-BE49-F238E27FC236}">
              <a16:creationId xmlns:a16="http://schemas.microsoft.com/office/drawing/2014/main" id="{00000000-0008-0000-2000-00004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0" name="204 CuadroTexto">
          <a:extLst>
            <a:ext uri="{FF2B5EF4-FFF2-40B4-BE49-F238E27FC236}">
              <a16:creationId xmlns:a16="http://schemas.microsoft.com/office/drawing/2014/main" id="{00000000-0008-0000-2000-00004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1" name="205 CuadroTexto">
          <a:extLst>
            <a:ext uri="{FF2B5EF4-FFF2-40B4-BE49-F238E27FC236}">
              <a16:creationId xmlns:a16="http://schemas.microsoft.com/office/drawing/2014/main" id="{00000000-0008-0000-2000-00004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2" name="206 CuadroTexto">
          <a:extLst>
            <a:ext uri="{FF2B5EF4-FFF2-40B4-BE49-F238E27FC236}">
              <a16:creationId xmlns:a16="http://schemas.microsoft.com/office/drawing/2014/main" id="{00000000-0008-0000-2000-00004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3" name="207 CuadroTexto">
          <a:extLst>
            <a:ext uri="{FF2B5EF4-FFF2-40B4-BE49-F238E27FC236}">
              <a16:creationId xmlns:a16="http://schemas.microsoft.com/office/drawing/2014/main" id="{00000000-0008-0000-2000-00004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4" name="208 CuadroTexto">
          <a:extLst>
            <a:ext uri="{FF2B5EF4-FFF2-40B4-BE49-F238E27FC236}">
              <a16:creationId xmlns:a16="http://schemas.microsoft.com/office/drawing/2014/main" id="{00000000-0008-0000-2000-00004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5" name="209 CuadroTexto">
          <a:extLst>
            <a:ext uri="{FF2B5EF4-FFF2-40B4-BE49-F238E27FC236}">
              <a16:creationId xmlns:a16="http://schemas.microsoft.com/office/drawing/2014/main" id="{00000000-0008-0000-2000-00004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6" name="210 CuadroTexto">
          <a:extLst>
            <a:ext uri="{FF2B5EF4-FFF2-40B4-BE49-F238E27FC236}">
              <a16:creationId xmlns:a16="http://schemas.microsoft.com/office/drawing/2014/main" id="{00000000-0008-0000-2000-00004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7" name="211 CuadroTexto">
          <a:extLst>
            <a:ext uri="{FF2B5EF4-FFF2-40B4-BE49-F238E27FC236}">
              <a16:creationId xmlns:a16="http://schemas.microsoft.com/office/drawing/2014/main" id="{00000000-0008-0000-2000-00004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8" name="212 CuadroTexto">
          <a:extLst>
            <a:ext uri="{FF2B5EF4-FFF2-40B4-BE49-F238E27FC236}">
              <a16:creationId xmlns:a16="http://schemas.microsoft.com/office/drawing/2014/main" id="{00000000-0008-0000-2000-00005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29" name="213 CuadroTexto">
          <a:extLst>
            <a:ext uri="{FF2B5EF4-FFF2-40B4-BE49-F238E27FC236}">
              <a16:creationId xmlns:a16="http://schemas.microsoft.com/office/drawing/2014/main" id="{00000000-0008-0000-2000-00005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0" name="214 CuadroTexto">
          <a:extLst>
            <a:ext uri="{FF2B5EF4-FFF2-40B4-BE49-F238E27FC236}">
              <a16:creationId xmlns:a16="http://schemas.microsoft.com/office/drawing/2014/main" id="{00000000-0008-0000-2000-00005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1" name="215 CuadroTexto">
          <a:extLst>
            <a:ext uri="{FF2B5EF4-FFF2-40B4-BE49-F238E27FC236}">
              <a16:creationId xmlns:a16="http://schemas.microsoft.com/office/drawing/2014/main" id="{00000000-0008-0000-2000-00005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2" name="216 CuadroTexto">
          <a:extLst>
            <a:ext uri="{FF2B5EF4-FFF2-40B4-BE49-F238E27FC236}">
              <a16:creationId xmlns:a16="http://schemas.microsoft.com/office/drawing/2014/main" id="{00000000-0008-0000-2000-00005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3" name="217 CuadroTexto">
          <a:extLst>
            <a:ext uri="{FF2B5EF4-FFF2-40B4-BE49-F238E27FC236}">
              <a16:creationId xmlns:a16="http://schemas.microsoft.com/office/drawing/2014/main" id="{00000000-0008-0000-2000-00005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4" name="218 CuadroTexto">
          <a:extLst>
            <a:ext uri="{FF2B5EF4-FFF2-40B4-BE49-F238E27FC236}">
              <a16:creationId xmlns:a16="http://schemas.microsoft.com/office/drawing/2014/main" id="{00000000-0008-0000-2000-00005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5" name="219 CuadroTexto">
          <a:extLst>
            <a:ext uri="{FF2B5EF4-FFF2-40B4-BE49-F238E27FC236}">
              <a16:creationId xmlns:a16="http://schemas.microsoft.com/office/drawing/2014/main" id="{00000000-0008-0000-2000-00005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6" name="220 CuadroTexto">
          <a:extLst>
            <a:ext uri="{FF2B5EF4-FFF2-40B4-BE49-F238E27FC236}">
              <a16:creationId xmlns:a16="http://schemas.microsoft.com/office/drawing/2014/main" id="{00000000-0008-0000-2000-00005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7" name="221 CuadroTexto">
          <a:extLst>
            <a:ext uri="{FF2B5EF4-FFF2-40B4-BE49-F238E27FC236}">
              <a16:creationId xmlns:a16="http://schemas.microsoft.com/office/drawing/2014/main" id="{00000000-0008-0000-2000-00005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8" name="222 CuadroTexto">
          <a:extLst>
            <a:ext uri="{FF2B5EF4-FFF2-40B4-BE49-F238E27FC236}">
              <a16:creationId xmlns:a16="http://schemas.microsoft.com/office/drawing/2014/main" id="{00000000-0008-0000-2000-00005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39" name="223 CuadroTexto">
          <a:extLst>
            <a:ext uri="{FF2B5EF4-FFF2-40B4-BE49-F238E27FC236}">
              <a16:creationId xmlns:a16="http://schemas.microsoft.com/office/drawing/2014/main" id="{00000000-0008-0000-2000-00005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0" name="224 CuadroTexto">
          <a:extLst>
            <a:ext uri="{FF2B5EF4-FFF2-40B4-BE49-F238E27FC236}">
              <a16:creationId xmlns:a16="http://schemas.microsoft.com/office/drawing/2014/main" id="{00000000-0008-0000-2000-00005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1" name="225 CuadroTexto">
          <a:extLst>
            <a:ext uri="{FF2B5EF4-FFF2-40B4-BE49-F238E27FC236}">
              <a16:creationId xmlns:a16="http://schemas.microsoft.com/office/drawing/2014/main" id="{00000000-0008-0000-2000-00005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2" name="226 CuadroTexto">
          <a:extLst>
            <a:ext uri="{FF2B5EF4-FFF2-40B4-BE49-F238E27FC236}">
              <a16:creationId xmlns:a16="http://schemas.microsoft.com/office/drawing/2014/main" id="{00000000-0008-0000-2000-00005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3" name="227 CuadroTexto">
          <a:extLst>
            <a:ext uri="{FF2B5EF4-FFF2-40B4-BE49-F238E27FC236}">
              <a16:creationId xmlns:a16="http://schemas.microsoft.com/office/drawing/2014/main" id="{00000000-0008-0000-2000-00005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4" name="228 CuadroTexto">
          <a:extLst>
            <a:ext uri="{FF2B5EF4-FFF2-40B4-BE49-F238E27FC236}">
              <a16:creationId xmlns:a16="http://schemas.microsoft.com/office/drawing/2014/main" id="{00000000-0008-0000-2000-00006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5" name="229 CuadroTexto">
          <a:extLst>
            <a:ext uri="{FF2B5EF4-FFF2-40B4-BE49-F238E27FC236}">
              <a16:creationId xmlns:a16="http://schemas.microsoft.com/office/drawing/2014/main" id="{00000000-0008-0000-2000-00006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6" name="230 CuadroTexto">
          <a:extLst>
            <a:ext uri="{FF2B5EF4-FFF2-40B4-BE49-F238E27FC236}">
              <a16:creationId xmlns:a16="http://schemas.microsoft.com/office/drawing/2014/main" id="{00000000-0008-0000-2000-00006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7" name="231 CuadroTexto">
          <a:extLst>
            <a:ext uri="{FF2B5EF4-FFF2-40B4-BE49-F238E27FC236}">
              <a16:creationId xmlns:a16="http://schemas.microsoft.com/office/drawing/2014/main" id="{00000000-0008-0000-2000-00006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8" name="232 CuadroTexto">
          <a:extLst>
            <a:ext uri="{FF2B5EF4-FFF2-40B4-BE49-F238E27FC236}">
              <a16:creationId xmlns:a16="http://schemas.microsoft.com/office/drawing/2014/main" id="{00000000-0008-0000-2000-00006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49" name="233 CuadroTexto">
          <a:extLst>
            <a:ext uri="{FF2B5EF4-FFF2-40B4-BE49-F238E27FC236}">
              <a16:creationId xmlns:a16="http://schemas.microsoft.com/office/drawing/2014/main" id="{00000000-0008-0000-2000-00006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0" name="234 CuadroTexto">
          <a:extLst>
            <a:ext uri="{FF2B5EF4-FFF2-40B4-BE49-F238E27FC236}">
              <a16:creationId xmlns:a16="http://schemas.microsoft.com/office/drawing/2014/main" id="{00000000-0008-0000-2000-00006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1" name="235 CuadroTexto">
          <a:extLst>
            <a:ext uri="{FF2B5EF4-FFF2-40B4-BE49-F238E27FC236}">
              <a16:creationId xmlns:a16="http://schemas.microsoft.com/office/drawing/2014/main" id="{00000000-0008-0000-2000-00006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2" name="236 CuadroTexto">
          <a:extLst>
            <a:ext uri="{FF2B5EF4-FFF2-40B4-BE49-F238E27FC236}">
              <a16:creationId xmlns:a16="http://schemas.microsoft.com/office/drawing/2014/main" id="{00000000-0008-0000-2000-00006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3" name="237 CuadroTexto">
          <a:extLst>
            <a:ext uri="{FF2B5EF4-FFF2-40B4-BE49-F238E27FC236}">
              <a16:creationId xmlns:a16="http://schemas.microsoft.com/office/drawing/2014/main" id="{00000000-0008-0000-2000-00006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4" name="238 CuadroTexto">
          <a:extLst>
            <a:ext uri="{FF2B5EF4-FFF2-40B4-BE49-F238E27FC236}">
              <a16:creationId xmlns:a16="http://schemas.microsoft.com/office/drawing/2014/main" id="{00000000-0008-0000-2000-00006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5" name="239 CuadroTexto">
          <a:extLst>
            <a:ext uri="{FF2B5EF4-FFF2-40B4-BE49-F238E27FC236}">
              <a16:creationId xmlns:a16="http://schemas.microsoft.com/office/drawing/2014/main" id="{00000000-0008-0000-2000-00006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6" name="240 CuadroTexto">
          <a:extLst>
            <a:ext uri="{FF2B5EF4-FFF2-40B4-BE49-F238E27FC236}">
              <a16:creationId xmlns:a16="http://schemas.microsoft.com/office/drawing/2014/main" id="{00000000-0008-0000-2000-00006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7" name="241 CuadroTexto">
          <a:extLst>
            <a:ext uri="{FF2B5EF4-FFF2-40B4-BE49-F238E27FC236}">
              <a16:creationId xmlns:a16="http://schemas.microsoft.com/office/drawing/2014/main" id="{00000000-0008-0000-2000-00006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8" name="242 CuadroTexto">
          <a:extLst>
            <a:ext uri="{FF2B5EF4-FFF2-40B4-BE49-F238E27FC236}">
              <a16:creationId xmlns:a16="http://schemas.microsoft.com/office/drawing/2014/main" id="{00000000-0008-0000-2000-00006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59" name="243 CuadroTexto">
          <a:extLst>
            <a:ext uri="{FF2B5EF4-FFF2-40B4-BE49-F238E27FC236}">
              <a16:creationId xmlns:a16="http://schemas.microsoft.com/office/drawing/2014/main" id="{00000000-0008-0000-2000-00006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0" name="244 CuadroTexto">
          <a:extLst>
            <a:ext uri="{FF2B5EF4-FFF2-40B4-BE49-F238E27FC236}">
              <a16:creationId xmlns:a16="http://schemas.microsoft.com/office/drawing/2014/main" id="{00000000-0008-0000-2000-00007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1" name="245 CuadroTexto">
          <a:extLst>
            <a:ext uri="{FF2B5EF4-FFF2-40B4-BE49-F238E27FC236}">
              <a16:creationId xmlns:a16="http://schemas.microsoft.com/office/drawing/2014/main" id="{00000000-0008-0000-2000-00007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2" name="246 CuadroTexto">
          <a:extLst>
            <a:ext uri="{FF2B5EF4-FFF2-40B4-BE49-F238E27FC236}">
              <a16:creationId xmlns:a16="http://schemas.microsoft.com/office/drawing/2014/main" id="{00000000-0008-0000-2000-00007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3" name="247 CuadroTexto">
          <a:extLst>
            <a:ext uri="{FF2B5EF4-FFF2-40B4-BE49-F238E27FC236}">
              <a16:creationId xmlns:a16="http://schemas.microsoft.com/office/drawing/2014/main" id="{00000000-0008-0000-2000-00007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4" name="248 CuadroTexto">
          <a:extLst>
            <a:ext uri="{FF2B5EF4-FFF2-40B4-BE49-F238E27FC236}">
              <a16:creationId xmlns:a16="http://schemas.microsoft.com/office/drawing/2014/main" id="{00000000-0008-0000-2000-00007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5" name="249 CuadroTexto">
          <a:extLst>
            <a:ext uri="{FF2B5EF4-FFF2-40B4-BE49-F238E27FC236}">
              <a16:creationId xmlns:a16="http://schemas.microsoft.com/office/drawing/2014/main" id="{00000000-0008-0000-2000-00007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6" name="250 CuadroTexto">
          <a:extLst>
            <a:ext uri="{FF2B5EF4-FFF2-40B4-BE49-F238E27FC236}">
              <a16:creationId xmlns:a16="http://schemas.microsoft.com/office/drawing/2014/main" id="{00000000-0008-0000-2000-00007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7" name="251 CuadroTexto">
          <a:extLst>
            <a:ext uri="{FF2B5EF4-FFF2-40B4-BE49-F238E27FC236}">
              <a16:creationId xmlns:a16="http://schemas.microsoft.com/office/drawing/2014/main" id="{00000000-0008-0000-2000-00007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8" name="252 CuadroTexto">
          <a:extLst>
            <a:ext uri="{FF2B5EF4-FFF2-40B4-BE49-F238E27FC236}">
              <a16:creationId xmlns:a16="http://schemas.microsoft.com/office/drawing/2014/main" id="{00000000-0008-0000-2000-000078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69" name="253 CuadroTexto">
          <a:extLst>
            <a:ext uri="{FF2B5EF4-FFF2-40B4-BE49-F238E27FC236}">
              <a16:creationId xmlns:a16="http://schemas.microsoft.com/office/drawing/2014/main" id="{00000000-0008-0000-2000-00007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0" name="254 CuadroTexto">
          <a:extLst>
            <a:ext uri="{FF2B5EF4-FFF2-40B4-BE49-F238E27FC236}">
              <a16:creationId xmlns:a16="http://schemas.microsoft.com/office/drawing/2014/main" id="{00000000-0008-0000-2000-00007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1" name="255 CuadroTexto">
          <a:extLst>
            <a:ext uri="{FF2B5EF4-FFF2-40B4-BE49-F238E27FC236}">
              <a16:creationId xmlns:a16="http://schemas.microsoft.com/office/drawing/2014/main" id="{00000000-0008-0000-2000-00007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2" name="256 CuadroTexto">
          <a:extLst>
            <a:ext uri="{FF2B5EF4-FFF2-40B4-BE49-F238E27FC236}">
              <a16:creationId xmlns:a16="http://schemas.microsoft.com/office/drawing/2014/main" id="{00000000-0008-0000-2000-00007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3" name="257 CuadroTexto">
          <a:extLst>
            <a:ext uri="{FF2B5EF4-FFF2-40B4-BE49-F238E27FC236}">
              <a16:creationId xmlns:a16="http://schemas.microsoft.com/office/drawing/2014/main" id="{00000000-0008-0000-2000-00007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4" name="258 CuadroTexto">
          <a:extLst>
            <a:ext uri="{FF2B5EF4-FFF2-40B4-BE49-F238E27FC236}">
              <a16:creationId xmlns:a16="http://schemas.microsoft.com/office/drawing/2014/main" id="{00000000-0008-0000-2000-00007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5" name="259 CuadroTexto">
          <a:extLst>
            <a:ext uri="{FF2B5EF4-FFF2-40B4-BE49-F238E27FC236}">
              <a16:creationId xmlns:a16="http://schemas.microsoft.com/office/drawing/2014/main" id="{00000000-0008-0000-2000-00007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6" name="260 CuadroTexto">
          <a:extLst>
            <a:ext uri="{FF2B5EF4-FFF2-40B4-BE49-F238E27FC236}">
              <a16:creationId xmlns:a16="http://schemas.microsoft.com/office/drawing/2014/main" id="{00000000-0008-0000-2000-00008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7" name="261 CuadroTexto">
          <a:extLst>
            <a:ext uri="{FF2B5EF4-FFF2-40B4-BE49-F238E27FC236}">
              <a16:creationId xmlns:a16="http://schemas.microsoft.com/office/drawing/2014/main" id="{00000000-0008-0000-2000-00008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8" name="262 CuadroTexto">
          <a:extLst>
            <a:ext uri="{FF2B5EF4-FFF2-40B4-BE49-F238E27FC236}">
              <a16:creationId xmlns:a16="http://schemas.microsoft.com/office/drawing/2014/main" id="{00000000-0008-0000-2000-00008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79" name="263 CuadroTexto">
          <a:extLst>
            <a:ext uri="{FF2B5EF4-FFF2-40B4-BE49-F238E27FC236}">
              <a16:creationId xmlns:a16="http://schemas.microsoft.com/office/drawing/2014/main" id="{00000000-0008-0000-2000-00008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0" name="264 CuadroTexto">
          <a:extLst>
            <a:ext uri="{FF2B5EF4-FFF2-40B4-BE49-F238E27FC236}">
              <a16:creationId xmlns:a16="http://schemas.microsoft.com/office/drawing/2014/main" id="{00000000-0008-0000-2000-00008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1" name="265 CuadroTexto">
          <a:extLst>
            <a:ext uri="{FF2B5EF4-FFF2-40B4-BE49-F238E27FC236}">
              <a16:creationId xmlns:a16="http://schemas.microsoft.com/office/drawing/2014/main" id="{00000000-0008-0000-2000-000085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2" name="266 CuadroTexto">
          <a:extLst>
            <a:ext uri="{FF2B5EF4-FFF2-40B4-BE49-F238E27FC236}">
              <a16:creationId xmlns:a16="http://schemas.microsoft.com/office/drawing/2014/main" id="{00000000-0008-0000-2000-000086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183" name="267 CuadroTexto">
          <a:extLst>
            <a:ext uri="{FF2B5EF4-FFF2-40B4-BE49-F238E27FC236}">
              <a16:creationId xmlns:a16="http://schemas.microsoft.com/office/drawing/2014/main" id="{00000000-0008-0000-2000-000087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4" name="268 CuadroTexto">
          <a:extLst>
            <a:ext uri="{FF2B5EF4-FFF2-40B4-BE49-F238E27FC236}">
              <a16:creationId xmlns:a16="http://schemas.microsoft.com/office/drawing/2014/main" id="{00000000-0008-0000-2000-000088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5" name="269 CuadroTexto">
          <a:extLst>
            <a:ext uri="{FF2B5EF4-FFF2-40B4-BE49-F238E27FC236}">
              <a16:creationId xmlns:a16="http://schemas.microsoft.com/office/drawing/2014/main" id="{00000000-0008-0000-2000-000089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6" name="270 CuadroTexto">
          <a:extLst>
            <a:ext uri="{FF2B5EF4-FFF2-40B4-BE49-F238E27FC236}">
              <a16:creationId xmlns:a16="http://schemas.microsoft.com/office/drawing/2014/main" id="{00000000-0008-0000-2000-00008A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7" name="271 CuadroTexto">
          <a:extLst>
            <a:ext uri="{FF2B5EF4-FFF2-40B4-BE49-F238E27FC236}">
              <a16:creationId xmlns:a16="http://schemas.microsoft.com/office/drawing/2014/main" id="{00000000-0008-0000-2000-00008B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8" name="272 CuadroTexto">
          <a:extLst>
            <a:ext uri="{FF2B5EF4-FFF2-40B4-BE49-F238E27FC236}">
              <a16:creationId xmlns:a16="http://schemas.microsoft.com/office/drawing/2014/main" id="{00000000-0008-0000-2000-00008C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89" name="273 CuadroTexto">
          <a:extLst>
            <a:ext uri="{FF2B5EF4-FFF2-40B4-BE49-F238E27FC236}">
              <a16:creationId xmlns:a16="http://schemas.microsoft.com/office/drawing/2014/main" id="{00000000-0008-0000-2000-00008D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0" name="274 CuadroTexto">
          <a:extLst>
            <a:ext uri="{FF2B5EF4-FFF2-40B4-BE49-F238E27FC236}">
              <a16:creationId xmlns:a16="http://schemas.microsoft.com/office/drawing/2014/main" id="{00000000-0008-0000-2000-00008E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1" name="275 CuadroTexto">
          <a:extLst>
            <a:ext uri="{FF2B5EF4-FFF2-40B4-BE49-F238E27FC236}">
              <a16:creationId xmlns:a16="http://schemas.microsoft.com/office/drawing/2014/main" id="{00000000-0008-0000-2000-00008F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2" name="276 CuadroTexto">
          <a:extLst>
            <a:ext uri="{FF2B5EF4-FFF2-40B4-BE49-F238E27FC236}">
              <a16:creationId xmlns:a16="http://schemas.microsoft.com/office/drawing/2014/main" id="{00000000-0008-0000-2000-000090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3" name="277 CuadroTexto">
          <a:extLst>
            <a:ext uri="{FF2B5EF4-FFF2-40B4-BE49-F238E27FC236}">
              <a16:creationId xmlns:a16="http://schemas.microsoft.com/office/drawing/2014/main" id="{00000000-0008-0000-2000-000091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4" name="278 CuadroTexto">
          <a:extLst>
            <a:ext uri="{FF2B5EF4-FFF2-40B4-BE49-F238E27FC236}">
              <a16:creationId xmlns:a16="http://schemas.microsoft.com/office/drawing/2014/main" id="{00000000-0008-0000-2000-000092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5" name="279 CuadroTexto">
          <a:extLst>
            <a:ext uri="{FF2B5EF4-FFF2-40B4-BE49-F238E27FC236}">
              <a16:creationId xmlns:a16="http://schemas.microsoft.com/office/drawing/2014/main" id="{00000000-0008-0000-2000-000093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6" name="280 CuadroTexto">
          <a:extLst>
            <a:ext uri="{FF2B5EF4-FFF2-40B4-BE49-F238E27FC236}">
              <a16:creationId xmlns:a16="http://schemas.microsoft.com/office/drawing/2014/main" id="{00000000-0008-0000-2000-000094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7" name="281 CuadroTexto">
          <a:extLst>
            <a:ext uri="{FF2B5EF4-FFF2-40B4-BE49-F238E27FC236}">
              <a16:creationId xmlns:a16="http://schemas.microsoft.com/office/drawing/2014/main" id="{00000000-0008-0000-2000-000095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8" name="282 CuadroTexto">
          <a:extLst>
            <a:ext uri="{FF2B5EF4-FFF2-40B4-BE49-F238E27FC236}">
              <a16:creationId xmlns:a16="http://schemas.microsoft.com/office/drawing/2014/main" id="{00000000-0008-0000-2000-000096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199" name="283 CuadroTexto">
          <a:extLst>
            <a:ext uri="{FF2B5EF4-FFF2-40B4-BE49-F238E27FC236}">
              <a16:creationId xmlns:a16="http://schemas.microsoft.com/office/drawing/2014/main" id="{00000000-0008-0000-2000-000097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92366" cy="207869"/>
    <xdr:sp macro="" textlink="">
      <xdr:nvSpPr>
        <xdr:cNvPr id="2200" name="284 CuadroTexto">
          <a:extLst>
            <a:ext uri="{FF2B5EF4-FFF2-40B4-BE49-F238E27FC236}">
              <a16:creationId xmlns:a16="http://schemas.microsoft.com/office/drawing/2014/main" id="{00000000-0008-0000-2000-000098080000}"/>
            </a:ext>
          </a:extLst>
        </xdr:cNvPr>
        <xdr:cNvSpPr txBox="1"/>
      </xdr:nvSpPr>
      <xdr:spPr>
        <a:xfrm>
          <a:off x="0" y="224790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1" name="285 CuadroTexto">
          <a:extLst>
            <a:ext uri="{FF2B5EF4-FFF2-40B4-BE49-F238E27FC236}">
              <a16:creationId xmlns:a16="http://schemas.microsoft.com/office/drawing/2014/main" id="{00000000-0008-0000-2000-000099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2" name="286 CuadroTexto">
          <a:extLst>
            <a:ext uri="{FF2B5EF4-FFF2-40B4-BE49-F238E27FC236}">
              <a16:creationId xmlns:a16="http://schemas.microsoft.com/office/drawing/2014/main" id="{00000000-0008-0000-2000-00009A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3" name="287 CuadroTexto">
          <a:extLst>
            <a:ext uri="{FF2B5EF4-FFF2-40B4-BE49-F238E27FC236}">
              <a16:creationId xmlns:a16="http://schemas.microsoft.com/office/drawing/2014/main" id="{00000000-0008-0000-2000-00009B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4" name="288 CuadroTexto">
          <a:extLst>
            <a:ext uri="{FF2B5EF4-FFF2-40B4-BE49-F238E27FC236}">
              <a16:creationId xmlns:a16="http://schemas.microsoft.com/office/drawing/2014/main" id="{00000000-0008-0000-2000-00009C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5" name="289 CuadroTexto">
          <a:extLst>
            <a:ext uri="{FF2B5EF4-FFF2-40B4-BE49-F238E27FC236}">
              <a16:creationId xmlns:a16="http://schemas.microsoft.com/office/drawing/2014/main" id="{00000000-0008-0000-2000-00009D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6" name="290 CuadroTexto">
          <a:extLst>
            <a:ext uri="{FF2B5EF4-FFF2-40B4-BE49-F238E27FC236}">
              <a16:creationId xmlns:a16="http://schemas.microsoft.com/office/drawing/2014/main" id="{00000000-0008-0000-2000-00009E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7" name="291 CuadroTexto">
          <a:extLst>
            <a:ext uri="{FF2B5EF4-FFF2-40B4-BE49-F238E27FC236}">
              <a16:creationId xmlns:a16="http://schemas.microsoft.com/office/drawing/2014/main" id="{00000000-0008-0000-2000-00009F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8" name="292 CuadroTexto">
          <a:extLst>
            <a:ext uri="{FF2B5EF4-FFF2-40B4-BE49-F238E27FC236}">
              <a16:creationId xmlns:a16="http://schemas.microsoft.com/office/drawing/2014/main" id="{00000000-0008-0000-2000-0000A0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09" name="293 CuadroTexto">
          <a:extLst>
            <a:ext uri="{FF2B5EF4-FFF2-40B4-BE49-F238E27FC236}">
              <a16:creationId xmlns:a16="http://schemas.microsoft.com/office/drawing/2014/main" id="{00000000-0008-0000-2000-0000A1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0" name="294 CuadroTexto">
          <a:extLst>
            <a:ext uri="{FF2B5EF4-FFF2-40B4-BE49-F238E27FC236}">
              <a16:creationId xmlns:a16="http://schemas.microsoft.com/office/drawing/2014/main" id="{00000000-0008-0000-2000-0000A2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1" name="295 CuadroTexto">
          <a:extLst>
            <a:ext uri="{FF2B5EF4-FFF2-40B4-BE49-F238E27FC236}">
              <a16:creationId xmlns:a16="http://schemas.microsoft.com/office/drawing/2014/main" id="{00000000-0008-0000-2000-0000A3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184731" cy="264560"/>
    <xdr:sp macro="" textlink="">
      <xdr:nvSpPr>
        <xdr:cNvPr id="2212" name="296 CuadroTexto">
          <a:extLst>
            <a:ext uri="{FF2B5EF4-FFF2-40B4-BE49-F238E27FC236}">
              <a16:creationId xmlns:a16="http://schemas.microsoft.com/office/drawing/2014/main" id="{00000000-0008-0000-2000-0000A4080000}"/>
            </a:ext>
          </a:extLst>
        </xdr:cNvPr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13" name="17 CuadroTexto">
          <a:extLst>
            <a:ext uri="{FF2B5EF4-FFF2-40B4-BE49-F238E27FC236}">
              <a16:creationId xmlns:a16="http://schemas.microsoft.com/office/drawing/2014/main" id="{00000000-0008-0000-2000-0000A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4" name="90 CuadroTexto">
          <a:extLst>
            <a:ext uri="{FF2B5EF4-FFF2-40B4-BE49-F238E27FC236}">
              <a16:creationId xmlns:a16="http://schemas.microsoft.com/office/drawing/2014/main" id="{00000000-0008-0000-2000-0000A6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5" name="91 CuadroTexto">
          <a:extLst>
            <a:ext uri="{FF2B5EF4-FFF2-40B4-BE49-F238E27FC236}">
              <a16:creationId xmlns:a16="http://schemas.microsoft.com/office/drawing/2014/main" id="{00000000-0008-0000-2000-0000A7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6" name="92 CuadroTexto">
          <a:extLst>
            <a:ext uri="{FF2B5EF4-FFF2-40B4-BE49-F238E27FC236}">
              <a16:creationId xmlns:a16="http://schemas.microsoft.com/office/drawing/2014/main" id="{00000000-0008-0000-2000-0000A8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7" name="93 CuadroTexto">
          <a:extLst>
            <a:ext uri="{FF2B5EF4-FFF2-40B4-BE49-F238E27FC236}">
              <a16:creationId xmlns:a16="http://schemas.microsoft.com/office/drawing/2014/main" id="{00000000-0008-0000-2000-0000A9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8" name="94 CuadroTexto">
          <a:extLst>
            <a:ext uri="{FF2B5EF4-FFF2-40B4-BE49-F238E27FC236}">
              <a16:creationId xmlns:a16="http://schemas.microsoft.com/office/drawing/2014/main" id="{00000000-0008-0000-2000-0000AA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19" name="95 CuadroTexto">
          <a:extLst>
            <a:ext uri="{FF2B5EF4-FFF2-40B4-BE49-F238E27FC236}">
              <a16:creationId xmlns:a16="http://schemas.microsoft.com/office/drawing/2014/main" id="{00000000-0008-0000-2000-0000AB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0" name="96 CuadroTexto">
          <a:extLst>
            <a:ext uri="{FF2B5EF4-FFF2-40B4-BE49-F238E27FC236}">
              <a16:creationId xmlns:a16="http://schemas.microsoft.com/office/drawing/2014/main" id="{00000000-0008-0000-2000-0000AC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1" name="97 CuadroTexto">
          <a:extLst>
            <a:ext uri="{FF2B5EF4-FFF2-40B4-BE49-F238E27FC236}">
              <a16:creationId xmlns:a16="http://schemas.microsoft.com/office/drawing/2014/main" id="{00000000-0008-0000-2000-0000AD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2" name="98 CuadroTexto">
          <a:extLst>
            <a:ext uri="{FF2B5EF4-FFF2-40B4-BE49-F238E27FC236}">
              <a16:creationId xmlns:a16="http://schemas.microsoft.com/office/drawing/2014/main" id="{00000000-0008-0000-2000-0000AE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3" name="99 CuadroTexto">
          <a:extLst>
            <a:ext uri="{FF2B5EF4-FFF2-40B4-BE49-F238E27FC236}">
              <a16:creationId xmlns:a16="http://schemas.microsoft.com/office/drawing/2014/main" id="{00000000-0008-0000-2000-0000AF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4" name="100 CuadroTexto">
          <a:extLst>
            <a:ext uri="{FF2B5EF4-FFF2-40B4-BE49-F238E27FC236}">
              <a16:creationId xmlns:a16="http://schemas.microsoft.com/office/drawing/2014/main" id="{00000000-0008-0000-2000-0000B0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225" name="101 CuadroTexto">
          <a:extLst>
            <a:ext uri="{FF2B5EF4-FFF2-40B4-BE49-F238E27FC236}">
              <a16:creationId xmlns:a16="http://schemas.microsoft.com/office/drawing/2014/main" id="{00000000-0008-0000-2000-0000B108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6" name="118 CuadroTexto">
          <a:extLst>
            <a:ext uri="{FF2B5EF4-FFF2-40B4-BE49-F238E27FC236}">
              <a16:creationId xmlns:a16="http://schemas.microsoft.com/office/drawing/2014/main" id="{00000000-0008-0000-2000-0000B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7" name="119 CuadroTexto">
          <a:extLst>
            <a:ext uri="{FF2B5EF4-FFF2-40B4-BE49-F238E27FC236}">
              <a16:creationId xmlns:a16="http://schemas.microsoft.com/office/drawing/2014/main" id="{00000000-0008-0000-2000-0000B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8" name="120 CuadroTexto">
          <a:extLst>
            <a:ext uri="{FF2B5EF4-FFF2-40B4-BE49-F238E27FC236}">
              <a16:creationId xmlns:a16="http://schemas.microsoft.com/office/drawing/2014/main" id="{00000000-0008-0000-2000-0000B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29" name="121 CuadroTexto">
          <a:extLst>
            <a:ext uri="{FF2B5EF4-FFF2-40B4-BE49-F238E27FC236}">
              <a16:creationId xmlns:a16="http://schemas.microsoft.com/office/drawing/2014/main" id="{00000000-0008-0000-2000-0000B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0" name="122 CuadroTexto">
          <a:extLst>
            <a:ext uri="{FF2B5EF4-FFF2-40B4-BE49-F238E27FC236}">
              <a16:creationId xmlns:a16="http://schemas.microsoft.com/office/drawing/2014/main" id="{00000000-0008-0000-2000-0000B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1" name="123 CuadroTexto">
          <a:extLst>
            <a:ext uri="{FF2B5EF4-FFF2-40B4-BE49-F238E27FC236}">
              <a16:creationId xmlns:a16="http://schemas.microsoft.com/office/drawing/2014/main" id="{00000000-0008-0000-2000-0000B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2" name="124 CuadroTexto">
          <a:extLst>
            <a:ext uri="{FF2B5EF4-FFF2-40B4-BE49-F238E27FC236}">
              <a16:creationId xmlns:a16="http://schemas.microsoft.com/office/drawing/2014/main" id="{00000000-0008-0000-2000-0000B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3" name="125 CuadroTexto">
          <a:extLst>
            <a:ext uri="{FF2B5EF4-FFF2-40B4-BE49-F238E27FC236}">
              <a16:creationId xmlns:a16="http://schemas.microsoft.com/office/drawing/2014/main" id="{00000000-0008-0000-2000-0000B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4" name="143 CuadroTexto">
          <a:extLst>
            <a:ext uri="{FF2B5EF4-FFF2-40B4-BE49-F238E27FC236}">
              <a16:creationId xmlns:a16="http://schemas.microsoft.com/office/drawing/2014/main" id="{00000000-0008-0000-2000-0000B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5" name="144 CuadroTexto">
          <a:extLst>
            <a:ext uri="{FF2B5EF4-FFF2-40B4-BE49-F238E27FC236}">
              <a16:creationId xmlns:a16="http://schemas.microsoft.com/office/drawing/2014/main" id="{00000000-0008-0000-2000-0000B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6" name="145 CuadroTexto">
          <a:extLst>
            <a:ext uri="{FF2B5EF4-FFF2-40B4-BE49-F238E27FC236}">
              <a16:creationId xmlns:a16="http://schemas.microsoft.com/office/drawing/2014/main" id="{00000000-0008-0000-2000-0000B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7" name="146 CuadroTexto">
          <a:extLst>
            <a:ext uri="{FF2B5EF4-FFF2-40B4-BE49-F238E27FC236}">
              <a16:creationId xmlns:a16="http://schemas.microsoft.com/office/drawing/2014/main" id="{00000000-0008-0000-2000-0000B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8" name="147 CuadroTexto">
          <a:extLst>
            <a:ext uri="{FF2B5EF4-FFF2-40B4-BE49-F238E27FC236}">
              <a16:creationId xmlns:a16="http://schemas.microsoft.com/office/drawing/2014/main" id="{00000000-0008-0000-2000-0000B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39" name="148 CuadroTexto">
          <a:extLst>
            <a:ext uri="{FF2B5EF4-FFF2-40B4-BE49-F238E27FC236}">
              <a16:creationId xmlns:a16="http://schemas.microsoft.com/office/drawing/2014/main" id="{00000000-0008-0000-2000-0000B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0" name="149 CuadroTexto">
          <a:extLst>
            <a:ext uri="{FF2B5EF4-FFF2-40B4-BE49-F238E27FC236}">
              <a16:creationId xmlns:a16="http://schemas.microsoft.com/office/drawing/2014/main" id="{00000000-0008-0000-2000-0000C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1" name="150 CuadroTexto">
          <a:extLst>
            <a:ext uri="{FF2B5EF4-FFF2-40B4-BE49-F238E27FC236}">
              <a16:creationId xmlns:a16="http://schemas.microsoft.com/office/drawing/2014/main" id="{00000000-0008-0000-2000-0000C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2" name="151 CuadroTexto">
          <a:extLst>
            <a:ext uri="{FF2B5EF4-FFF2-40B4-BE49-F238E27FC236}">
              <a16:creationId xmlns:a16="http://schemas.microsoft.com/office/drawing/2014/main" id="{00000000-0008-0000-2000-0000C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3" name="152 CuadroTexto">
          <a:extLst>
            <a:ext uri="{FF2B5EF4-FFF2-40B4-BE49-F238E27FC236}">
              <a16:creationId xmlns:a16="http://schemas.microsoft.com/office/drawing/2014/main" id="{00000000-0008-0000-2000-0000C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4" name="153 CuadroTexto">
          <a:extLst>
            <a:ext uri="{FF2B5EF4-FFF2-40B4-BE49-F238E27FC236}">
              <a16:creationId xmlns:a16="http://schemas.microsoft.com/office/drawing/2014/main" id="{00000000-0008-0000-2000-0000C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5" name="154 CuadroTexto">
          <a:extLst>
            <a:ext uri="{FF2B5EF4-FFF2-40B4-BE49-F238E27FC236}">
              <a16:creationId xmlns:a16="http://schemas.microsoft.com/office/drawing/2014/main" id="{00000000-0008-0000-2000-0000C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6" name="155 CuadroTexto">
          <a:extLst>
            <a:ext uri="{FF2B5EF4-FFF2-40B4-BE49-F238E27FC236}">
              <a16:creationId xmlns:a16="http://schemas.microsoft.com/office/drawing/2014/main" id="{00000000-0008-0000-2000-0000C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7" name="156 CuadroTexto">
          <a:extLst>
            <a:ext uri="{FF2B5EF4-FFF2-40B4-BE49-F238E27FC236}">
              <a16:creationId xmlns:a16="http://schemas.microsoft.com/office/drawing/2014/main" id="{00000000-0008-0000-2000-0000C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8" name="157 CuadroTexto">
          <a:extLst>
            <a:ext uri="{FF2B5EF4-FFF2-40B4-BE49-F238E27FC236}">
              <a16:creationId xmlns:a16="http://schemas.microsoft.com/office/drawing/2014/main" id="{00000000-0008-0000-2000-0000C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49" name="158 CuadroTexto">
          <a:extLst>
            <a:ext uri="{FF2B5EF4-FFF2-40B4-BE49-F238E27FC236}">
              <a16:creationId xmlns:a16="http://schemas.microsoft.com/office/drawing/2014/main" id="{00000000-0008-0000-2000-0000C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0" name="159 CuadroTexto">
          <a:extLst>
            <a:ext uri="{FF2B5EF4-FFF2-40B4-BE49-F238E27FC236}">
              <a16:creationId xmlns:a16="http://schemas.microsoft.com/office/drawing/2014/main" id="{00000000-0008-0000-2000-0000C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1" name="160 CuadroTexto">
          <a:extLst>
            <a:ext uri="{FF2B5EF4-FFF2-40B4-BE49-F238E27FC236}">
              <a16:creationId xmlns:a16="http://schemas.microsoft.com/office/drawing/2014/main" id="{00000000-0008-0000-2000-0000C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2" name="161 CuadroTexto">
          <a:extLst>
            <a:ext uri="{FF2B5EF4-FFF2-40B4-BE49-F238E27FC236}">
              <a16:creationId xmlns:a16="http://schemas.microsoft.com/office/drawing/2014/main" id="{00000000-0008-0000-2000-0000C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3" name="162 CuadroTexto">
          <a:extLst>
            <a:ext uri="{FF2B5EF4-FFF2-40B4-BE49-F238E27FC236}">
              <a16:creationId xmlns:a16="http://schemas.microsoft.com/office/drawing/2014/main" id="{00000000-0008-0000-2000-0000C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4" name="163 CuadroTexto">
          <a:extLst>
            <a:ext uri="{FF2B5EF4-FFF2-40B4-BE49-F238E27FC236}">
              <a16:creationId xmlns:a16="http://schemas.microsoft.com/office/drawing/2014/main" id="{00000000-0008-0000-2000-0000C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5" name="164 CuadroTexto">
          <a:extLst>
            <a:ext uri="{FF2B5EF4-FFF2-40B4-BE49-F238E27FC236}">
              <a16:creationId xmlns:a16="http://schemas.microsoft.com/office/drawing/2014/main" id="{00000000-0008-0000-2000-0000C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6" name="165 CuadroTexto">
          <a:extLst>
            <a:ext uri="{FF2B5EF4-FFF2-40B4-BE49-F238E27FC236}">
              <a16:creationId xmlns:a16="http://schemas.microsoft.com/office/drawing/2014/main" id="{00000000-0008-0000-2000-0000D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7" name="166 CuadroTexto">
          <a:extLst>
            <a:ext uri="{FF2B5EF4-FFF2-40B4-BE49-F238E27FC236}">
              <a16:creationId xmlns:a16="http://schemas.microsoft.com/office/drawing/2014/main" id="{00000000-0008-0000-2000-0000D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8" name="167 CuadroTexto">
          <a:extLst>
            <a:ext uri="{FF2B5EF4-FFF2-40B4-BE49-F238E27FC236}">
              <a16:creationId xmlns:a16="http://schemas.microsoft.com/office/drawing/2014/main" id="{00000000-0008-0000-2000-0000D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59" name="168 CuadroTexto">
          <a:extLst>
            <a:ext uri="{FF2B5EF4-FFF2-40B4-BE49-F238E27FC236}">
              <a16:creationId xmlns:a16="http://schemas.microsoft.com/office/drawing/2014/main" id="{00000000-0008-0000-2000-0000D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0" name="169 CuadroTexto">
          <a:extLst>
            <a:ext uri="{FF2B5EF4-FFF2-40B4-BE49-F238E27FC236}">
              <a16:creationId xmlns:a16="http://schemas.microsoft.com/office/drawing/2014/main" id="{00000000-0008-0000-2000-0000D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1" name="170 CuadroTexto">
          <a:extLst>
            <a:ext uri="{FF2B5EF4-FFF2-40B4-BE49-F238E27FC236}">
              <a16:creationId xmlns:a16="http://schemas.microsoft.com/office/drawing/2014/main" id="{00000000-0008-0000-2000-0000D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2" name="171 CuadroTexto">
          <a:extLst>
            <a:ext uri="{FF2B5EF4-FFF2-40B4-BE49-F238E27FC236}">
              <a16:creationId xmlns:a16="http://schemas.microsoft.com/office/drawing/2014/main" id="{00000000-0008-0000-2000-0000D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3" name="172 CuadroTexto">
          <a:extLst>
            <a:ext uri="{FF2B5EF4-FFF2-40B4-BE49-F238E27FC236}">
              <a16:creationId xmlns:a16="http://schemas.microsoft.com/office/drawing/2014/main" id="{00000000-0008-0000-2000-0000D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4" name="173 CuadroTexto">
          <a:extLst>
            <a:ext uri="{FF2B5EF4-FFF2-40B4-BE49-F238E27FC236}">
              <a16:creationId xmlns:a16="http://schemas.microsoft.com/office/drawing/2014/main" id="{00000000-0008-0000-2000-0000D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5" name="174 CuadroTexto">
          <a:extLst>
            <a:ext uri="{FF2B5EF4-FFF2-40B4-BE49-F238E27FC236}">
              <a16:creationId xmlns:a16="http://schemas.microsoft.com/office/drawing/2014/main" id="{00000000-0008-0000-2000-0000D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6" name="175 CuadroTexto">
          <a:extLst>
            <a:ext uri="{FF2B5EF4-FFF2-40B4-BE49-F238E27FC236}">
              <a16:creationId xmlns:a16="http://schemas.microsoft.com/office/drawing/2014/main" id="{00000000-0008-0000-2000-0000D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7" name="176 CuadroTexto">
          <a:extLst>
            <a:ext uri="{FF2B5EF4-FFF2-40B4-BE49-F238E27FC236}">
              <a16:creationId xmlns:a16="http://schemas.microsoft.com/office/drawing/2014/main" id="{00000000-0008-0000-2000-0000D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8" name="177 CuadroTexto">
          <a:extLst>
            <a:ext uri="{FF2B5EF4-FFF2-40B4-BE49-F238E27FC236}">
              <a16:creationId xmlns:a16="http://schemas.microsoft.com/office/drawing/2014/main" id="{00000000-0008-0000-2000-0000D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69" name="178 CuadroTexto">
          <a:extLst>
            <a:ext uri="{FF2B5EF4-FFF2-40B4-BE49-F238E27FC236}">
              <a16:creationId xmlns:a16="http://schemas.microsoft.com/office/drawing/2014/main" id="{00000000-0008-0000-2000-0000D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0" name="179 CuadroTexto">
          <a:extLst>
            <a:ext uri="{FF2B5EF4-FFF2-40B4-BE49-F238E27FC236}">
              <a16:creationId xmlns:a16="http://schemas.microsoft.com/office/drawing/2014/main" id="{00000000-0008-0000-2000-0000D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1" name="180 CuadroTexto">
          <a:extLst>
            <a:ext uri="{FF2B5EF4-FFF2-40B4-BE49-F238E27FC236}">
              <a16:creationId xmlns:a16="http://schemas.microsoft.com/office/drawing/2014/main" id="{00000000-0008-0000-2000-0000D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2" name="181 CuadroTexto">
          <a:extLst>
            <a:ext uri="{FF2B5EF4-FFF2-40B4-BE49-F238E27FC236}">
              <a16:creationId xmlns:a16="http://schemas.microsoft.com/office/drawing/2014/main" id="{00000000-0008-0000-2000-0000E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3" name="182 CuadroTexto">
          <a:extLst>
            <a:ext uri="{FF2B5EF4-FFF2-40B4-BE49-F238E27FC236}">
              <a16:creationId xmlns:a16="http://schemas.microsoft.com/office/drawing/2014/main" id="{00000000-0008-0000-2000-0000E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4" name="183 CuadroTexto">
          <a:extLst>
            <a:ext uri="{FF2B5EF4-FFF2-40B4-BE49-F238E27FC236}">
              <a16:creationId xmlns:a16="http://schemas.microsoft.com/office/drawing/2014/main" id="{00000000-0008-0000-2000-0000E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5" name="184 CuadroTexto">
          <a:extLst>
            <a:ext uri="{FF2B5EF4-FFF2-40B4-BE49-F238E27FC236}">
              <a16:creationId xmlns:a16="http://schemas.microsoft.com/office/drawing/2014/main" id="{00000000-0008-0000-2000-0000E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6" name="185 CuadroTexto">
          <a:extLst>
            <a:ext uri="{FF2B5EF4-FFF2-40B4-BE49-F238E27FC236}">
              <a16:creationId xmlns:a16="http://schemas.microsoft.com/office/drawing/2014/main" id="{00000000-0008-0000-2000-0000E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7" name="186 CuadroTexto">
          <a:extLst>
            <a:ext uri="{FF2B5EF4-FFF2-40B4-BE49-F238E27FC236}">
              <a16:creationId xmlns:a16="http://schemas.microsoft.com/office/drawing/2014/main" id="{00000000-0008-0000-2000-0000E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8" name="187 CuadroTexto">
          <a:extLst>
            <a:ext uri="{FF2B5EF4-FFF2-40B4-BE49-F238E27FC236}">
              <a16:creationId xmlns:a16="http://schemas.microsoft.com/office/drawing/2014/main" id="{00000000-0008-0000-2000-0000E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79" name="188 CuadroTexto">
          <a:extLst>
            <a:ext uri="{FF2B5EF4-FFF2-40B4-BE49-F238E27FC236}">
              <a16:creationId xmlns:a16="http://schemas.microsoft.com/office/drawing/2014/main" id="{00000000-0008-0000-2000-0000E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0" name="189 CuadroTexto">
          <a:extLst>
            <a:ext uri="{FF2B5EF4-FFF2-40B4-BE49-F238E27FC236}">
              <a16:creationId xmlns:a16="http://schemas.microsoft.com/office/drawing/2014/main" id="{00000000-0008-0000-2000-0000E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1" name="190 CuadroTexto">
          <a:extLst>
            <a:ext uri="{FF2B5EF4-FFF2-40B4-BE49-F238E27FC236}">
              <a16:creationId xmlns:a16="http://schemas.microsoft.com/office/drawing/2014/main" id="{00000000-0008-0000-2000-0000E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2" name="191 CuadroTexto">
          <a:extLst>
            <a:ext uri="{FF2B5EF4-FFF2-40B4-BE49-F238E27FC236}">
              <a16:creationId xmlns:a16="http://schemas.microsoft.com/office/drawing/2014/main" id="{00000000-0008-0000-2000-0000E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3" name="192 CuadroTexto">
          <a:extLst>
            <a:ext uri="{FF2B5EF4-FFF2-40B4-BE49-F238E27FC236}">
              <a16:creationId xmlns:a16="http://schemas.microsoft.com/office/drawing/2014/main" id="{00000000-0008-0000-2000-0000E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4" name="193 CuadroTexto">
          <a:extLst>
            <a:ext uri="{FF2B5EF4-FFF2-40B4-BE49-F238E27FC236}">
              <a16:creationId xmlns:a16="http://schemas.microsoft.com/office/drawing/2014/main" id="{00000000-0008-0000-2000-0000E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5" name="194 CuadroTexto">
          <a:extLst>
            <a:ext uri="{FF2B5EF4-FFF2-40B4-BE49-F238E27FC236}">
              <a16:creationId xmlns:a16="http://schemas.microsoft.com/office/drawing/2014/main" id="{00000000-0008-0000-2000-0000E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6" name="195 CuadroTexto">
          <a:extLst>
            <a:ext uri="{FF2B5EF4-FFF2-40B4-BE49-F238E27FC236}">
              <a16:creationId xmlns:a16="http://schemas.microsoft.com/office/drawing/2014/main" id="{00000000-0008-0000-2000-0000E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7" name="196 CuadroTexto">
          <a:extLst>
            <a:ext uri="{FF2B5EF4-FFF2-40B4-BE49-F238E27FC236}">
              <a16:creationId xmlns:a16="http://schemas.microsoft.com/office/drawing/2014/main" id="{00000000-0008-0000-2000-0000E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8" name="197 CuadroTexto">
          <a:extLst>
            <a:ext uri="{FF2B5EF4-FFF2-40B4-BE49-F238E27FC236}">
              <a16:creationId xmlns:a16="http://schemas.microsoft.com/office/drawing/2014/main" id="{00000000-0008-0000-2000-0000F0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89" name="198 CuadroTexto">
          <a:extLst>
            <a:ext uri="{FF2B5EF4-FFF2-40B4-BE49-F238E27FC236}">
              <a16:creationId xmlns:a16="http://schemas.microsoft.com/office/drawing/2014/main" id="{00000000-0008-0000-2000-0000F1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0" name="199 CuadroTexto">
          <a:extLst>
            <a:ext uri="{FF2B5EF4-FFF2-40B4-BE49-F238E27FC236}">
              <a16:creationId xmlns:a16="http://schemas.microsoft.com/office/drawing/2014/main" id="{00000000-0008-0000-2000-0000F2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1" name="200 CuadroTexto">
          <a:extLst>
            <a:ext uri="{FF2B5EF4-FFF2-40B4-BE49-F238E27FC236}">
              <a16:creationId xmlns:a16="http://schemas.microsoft.com/office/drawing/2014/main" id="{00000000-0008-0000-2000-0000F3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2" name="201 CuadroTexto">
          <a:extLst>
            <a:ext uri="{FF2B5EF4-FFF2-40B4-BE49-F238E27FC236}">
              <a16:creationId xmlns:a16="http://schemas.microsoft.com/office/drawing/2014/main" id="{00000000-0008-0000-2000-0000F4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3" name="202 CuadroTexto">
          <a:extLst>
            <a:ext uri="{FF2B5EF4-FFF2-40B4-BE49-F238E27FC236}">
              <a16:creationId xmlns:a16="http://schemas.microsoft.com/office/drawing/2014/main" id="{00000000-0008-0000-2000-0000F5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4" name="203 CuadroTexto">
          <a:extLst>
            <a:ext uri="{FF2B5EF4-FFF2-40B4-BE49-F238E27FC236}">
              <a16:creationId xmlns:a16="http://schemas.microsoft.com/office/drawing/2014/main" id="{00000000-0008-0000-2000-0000F6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5" name="204 CuadroTexto">
          <a:extLst>
            <a:ext uri="{FF2B5EF4-FFF2-40B4-BE49-F238E27FC236}">
              <a16:creationId xmlns:a16="http://schemas.microsoft.com/office/drawing/2014/main" id="{00000000-0008-0000-2000-0000F7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6" name="205 CuadroTexto">
          <a:extLst>
            <a:ext uri="{FF2B5EF4-FFF2-40B4-BE49-F238E27FC236}">
              <a16:creationId xmlns:a16="http://schemas.microsoft.com/office/drawing/2014/main" id="{00000000-0008-0000-2000-0000F8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7" name="206 CuadroTexto">
          <a:extLst>
            <a:ext uri="{FF2B5EF4-FFF2-40B4-BE49-F238E27FC236}">
              <a16:creationId xmlns:a16="http://schemas.microsoft.com/office/drawing/2014/main" id="{00000000-0008-0000-2000-0000F9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8" name="207 CuadroTexto">
          <a:extLst>
            <a:ext uri="{FF2B5EF4-FFF2-40B4-BE49-F238E27FC236}">
              <a16:creationId xmlns:a16="http://schemas.microsoft.com/office/drawing/2014/main" id="{00000000-0008-0000-2000-0000FA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299" name="208 CuadroTexto">
          <a:extLst>
            <a:ext uri="{FF2B5EF4-FFF2-40B4-BE49-F238E27FC236}">
              <a16:creationId xmlns:a16="http://schemas.microsoft.com/office/drawing/2014/main" id="{00000000-0008-0000-2000-0000FB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0" name="209 CuadroTexto">
          <a:extLst>
            <a:ext uri="{FF2B5EF4-FFF2-40B4-BE49-F238E27FC236}">
              <a16:creationId xmlns:a16="http://schemas.microsoft.com/office/drawing/2014/main" id="{00000000-0008-0000-2000-0000FC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1" name="210 CuadroTexto">
          <a:extLst>
            <a:ext uri="{FF2B5EF4-FFF2-40B4-BE49-F238E27FC236}">
              <a16:creationId xmlns:a16="http://schemas.microsoft.com/office/drawing/2014/main" id="{00000000-0008-0000-2000-0000FD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2" name="211 CuadroTexto">
          <a:extLst>
            <a:ext uri="{FF2B5EF4-FFF2-40B4-BE49-F238E27FC236}">
              <a16:creationId xmlns:a16="http://schemas.microsoft.com/office/drawing/2014/main" id="{00000000-0008-0000-2000-0000FE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3" name="212 CuadroTexto">
          <a:extLst>
            <a:ext uri="{FF2B5EF4-FFF2-40B4-BE49-F238E27FC236}">
              <a16:creationId xmlns:a16="http://schemas.microsoft.com/office/drawing/2014/main" id="{00000000-0008-0000-2000-0000FF08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4" name="213 CuadroTexto">
          <a:extLst>
            <a:ext uri="{FF2B5EF4-FFF2-40B4-BE49-F238E27FC236}">
              <a16:creationId xmlns:a16="http://schemas.microsoft.com/office/drawing/2014/main" id="{00000000-0008-0000-2000-00000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5" name="214 CuadroTexto">
          <a:extLst>
            <a:ext uri="{FF2B5EF4-FFF2-40B4-BE49-F238E27FC236}">
              <a16:creationId xmlns:a16="http://schemas.microsoft.com/office/drawing/2014/main" id="{00000000-0008-0000-2000-00000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6" name="215 CuadroTexto">
          <a:extLst>
            <a:ext uri="{FF2B5EF4-FFF2-40B4-BE49-F238E27FC236}">
              <a16:creationId xmlns:a16="http://schemas.microsoft.com/office/drawing/2014/main" id="{00000000-0008-0000-2000-00000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7" name="216 CuadroTexto">
          <a:extLst>
            <a:ext uri="{FF2B5EF4-FFF2-40B4-BE49-F238E27FC236}">
              <a16:creationId xmlns:a16="http://schemas.microsoft.com/office/drawing/2014/main" id="{00000000-0008-0000-2000-00000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8" name="217 CuadroTexto">
          <a:extLst>
            <a:ext uri="{FF2B5EF4-FFF2-40B4-BE49-F238E27FC236}">
              <a16:creationId xmlns:a16="http://schemas.microsoft.com/office/drawing/2014/main" id="{00000000-0008-0000-2000-00000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09" name="218 CuadroTexto">
          <a:extLst>
            <a:ext uri="{FF2B5EF4-FFF2-40B4-BE49-F238E27FC236}">
              <a16:creationId xmlns:a16="http://schemas.microsoft.com/office/drawing/2014/main" id="{00000000-0008-0000-2000-00000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0" name="219 CuadroTexto">
          <a:extLst>
            <a:ext uri="{FF2B5EF4-FFF2-40B4-BE49-F238E27FC236}">
              <a16:creationId xmlns:a16="http://schemas.microsoft.com/office/drawing/2014/main" id="{00000000-0008-0000-2000-00000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1" name="220 CuadroTexto">
          <a:extLst>
            <a:ext uri="{FF2B5EF4-FFF2-40B4-BE49-F238E27FC236}">
              <a16:creationId xmlns:a16="http://schemas.microsoft.com/office/drawing/2014/main" id="{00000000-0008-0000-2000-00000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2" name="221 CuadroTexto">
          <a:extLst>
            <a:ext uri="{FF2B5EF4-FFF2-40B4-BE49-F238E27FC236}">
              <a16:creationId xmlns:a16="http://schemas.microsoft.com/office/drawing/2014/main" id="{00000000-0008-0000-2000-00000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3" name="222 CuadroTexto">
          <a:extLst>
            <a:ext uri="{FF2B5EF4-FFF2-40B4-BE49-F238E27FC236}">
              <a16:creationId xmlns:a16="http://schemas.microsoft.com/office/drawing/2014/main" id="{00000000-0008-0000-2000-00000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4" name="223 CuadroTexto">
          <a:extLst>
            <a:ext uri="{FF2B5EF4-FFF2-40B4-BE49-F238E27FC236}">
              <a16:creationId xmlns:a16="http://schemas.microsoft.com/office/drawing/2014/main" id="{00000000-0008-0000-2000-00000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5" name="224 CuadroTexto">
          <a:extLst>
            <a:ext uri="{FF2B5EF4-FFF2-40B4-BE49-F238E27FC236}">
              <a16:creationId xmlns:a16="http://schemas.microsoft.com/office/drawing/2014/main" id="{00000000-0008-0000-2000-00000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6" name="225 CuadroTexto">
          <a:extLst>
            <a:ext uri="{FF2B5EF4-FFF2-40B4-BE49-F238E27FC236}">
              <a16:creationId xmlns:a16="http://schemas.microsoft.com/office/drawing/2014/main" id="{00000000-0008-0000-2000-00000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7" name="226 CuadroTexto">
          <a:extLst>
            <a:ext uri="{FF2B5EF4-FFF2-40B4-BE49-F238E27FC236}">
              <a16:creationId xmlns:a16="http://schemas.microsoft.com/office/drawing/2014/main" id="{00000000-0008-0000-2000-00000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8" name="227 CuadroTexto">
          <a:extLst>
            <a:ext uri="{FF2B5EF4-FFF2-40B4-BE49-F238E27FC236}">
              <a16:creationId xmlns:a16="http://schemas.microsoft.com/office/drawing/2014/main" id="{00000000-0008-0000-2000-00000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19" name="228 CuadroTexto">
          <a:extLst>
            <a:ext uri="{FF2B5EF4-FFF2-40B4-BE49-F238E27FC236}">
              <a16:creationId xmlns:a16="http://schemas.microsoft.com/office/drawing/2014/main" id="{00000000-0008-0000-2000-00000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0" name="229 CuadroTexto">
          <a:extLst>
            <a:ext uri="{FF2B5EF4-FFF2-40B4-BE49-F238E27FC236}">
              <a16:creationId xmlns:a16="http://schemas.microsoft.com/office/drawing/2014/main" id="{00000000-0008-0000-2000-00001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1" name="230 CuadroTexto">
          <a:extLst>
            <a:ext uri="{FF2B5EF4-FFF2-40B4-BE49-F238E27FC236}">
              <a16:creationId xmlns:a16="http://schemas.microsoft.com/office/drawing/2014/main" id="{00000000-0008-0000-2000-00001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2" name="231 CuadroTexto">
          <a:extLst>
            <a:ext uri="{FF2B5EF4-FFF2-40B4-BE49-F238E27FC236}">
              <a16:creationId xmlns:a16="http://schemas.microsoft.com/office/drawing/2014/main" id="{00000000-0008-0000-2000-00001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3" name="232 CuadroTexto">
          <a:extLst>
            <a:ext uri="{FF2B5EF4-FFF2-40B4-BE49-F238E27FC236}">
              <a16:creationId xmlns:a16="http://schemas.microsoft.com/office/drawing/2014/main" id="{00000000-0008-0000-2000-00001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4" name="233 CuadroTexto">
          <a:extLst>
            <a:ext uri="{FF2B5EF4-FFF2-40B4-BE49-F238E27FC236}">
              <a16:creationId xmlns:a16="http://schemas.microsoft.com/office/drawing/2014/main" id="{00000000-0008-0000-2000-00001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5" name="234 CuadroTexto">
          <a:extLst>
            <a:ext uri="{FF2B5EF4-FFF2-40B4-BE49-F238E27FC236}">
              <a16:creationId xmlns:a16="http://schemas.microsoft.com/office/drawing/2014/main" id="{00000000-0008-0000-2000-00001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6" name="235 CuadroTexto">
          <a:extLst>
            <a:ext uri="{FF2B5EF4-FFF2-40B4-BE49-F238E27FC236}">
              <a16:creationId xmlns:a16="http://schemas.microsoft.com/office/drawing/2014/main" id="{00000000-0008-0000-2000-00001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7" name="236 CuadroTexto">
          <a:extLst>
            <a:ext uri="{FF2B5EF4-FFF2-40B4-BE49-F238E27FC236}">
              <a16:creationId xmlns:a16="http://schemas.microsoft.com/office/drawing/2014/main" id="{00000000-0008-0000-2000-00001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8" name="237 CuadroTexto">
          <a:extLst>
            <a:ext uri="{FF2B5EF4-FFF2-40B4-BE49-F238E27FC236}">
              <a16:creationId xmlns:a16="http://schemas.microsoft.com/office/drawing/2014/main" id="{00000000-0008-0000-2000-00001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29" name="238 CuadroTexto">
          <a:extLst>
            <a:ext uri="{FF2B5EF4-FFF2-40B4-BE49-F238E27FC236}">
              <a16:creationId xmlns:a16="http://schemas.microsoft.com/office/drawing/2014/main" id="{00000000-0008-0000-2000-00001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0" name="239 CuadroTexto">
          <a:extLst>
            <a:ext uri="{FF2B5EF4-FFF2-40B4-BE49-F238E27FC236}">
              <a16:creationId xmlns:a16="http://schemas.microsoft.com/office/drawing/2014/main" id="{00000000-0008-0000-2000-00001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1" name="240 CuadroTexto">
          <a:extLst>
            <a:ext uri="{FF2B5EF4-FFF2-40B4-BE49-F238E27FC236}">
              <a16:creationId xmlns:a16="http://schemas.microsoft.com/office/drawing/2014/main" id="{00000000-0008-0000-2000-00001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2" name="241 CuadroTexto">
          <a:extLst>
            <a:ext uri="{FF2B5EF4-FFF2-40B4-BE49-F238E27FC236}">
              <a16:creationId xmlns:a16="http://schemas.microsoft.com/office/drawing/2014/main" id="{00000000-0008-0000-2000-00001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3" name="242 CuadroTexto">
          <a:extLst>
            <a:ext uri="{FF2B5EF4-FFF2-40B4-BE49-F238E27FC236}">
              <a16:creationId xmlns:a16="http://schemas.microsoft.com/office/drawing/2014/main" id="{00000000-0008-0000-2000-00001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4" name="243 CuadroTexto">
          <a:extLst>
            <a:ext uri="{FF2B5EF4-FFF2-40B4-BE49-F238E27FC236}">
              <a16:creationId xmlns:a16="http://schemas.microsoft.com/office/drawing/2014/main" id="{00000000-0008-0000-2000-00001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5" name="244 CuadroTexto">
          <a:extLst>
            <a:ext uri="{FF2B5EF4-FFF2-40B4-BE49-F238E27FC236}">
              <a16:creationId xmlns:a16="http://schemas.microsoft.com/office/drawing/2014/main" id="{00000000-0008-0000-2000-00001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6" name="245 CuadroTexto">
          <a:extLst>
            <a:ext uri="{FF2B5EF4-FFF2-40B4-BE49-F238E27FC236}">
              <a16:creationId xmlns:a16="http://schemas.microsoft.com/office/drawing/2014/main" id="{00000000-0008-0000-2000-00002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7" name="246 CuadroTexto">
          <a:extLst>
            <a:ext uri="{FF2B5EF4-FFF2-40B4-BE49-F238E27FC236}">
              <a16:creationId xmlns:a16="http://schemas.microsoft.com/office/drawing/2014/main" id="{00000000-0008-0000-2000-00002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8" name="247 CuadroTexto">
          <a:extLst>
            <a:ext uri="{FF2B5EF4-FFF2-40B4-BE49-F238E27FC236}">
              <a16:creationId xmlns:a16="http://schemas.microsoft.com/office/drawing/2014/main" id="{00000000-0008-0000-2000-00002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39" name="248 CuadroTexto">
          <a:extLst>
            <a:ext uri="{FF2B5EF4-FFF2-40B4-BE49-F238E27FC236}">
              <a16:creationId xmlns:a16="http://schemas.microsoft.com/office/drawing/2014/main" id="{00000000-0008-0000-2000-00002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0" name="249 CuadroTexto">
          <a:extLst>
            <a:ext uri="{FF2B5EF4-FFF2-40B4-BE49-F238E27FC236}">
              <a16:creationId xmlns:a16="http://schemas.microsoft.com/office/drawing/2014/main" id="{00000000-0008-0000-2000-00002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1" name="250 CuadroTexto">
          <a:extLst>
            <a:ext uri="{FF2B5EF4-FFF2-40B4-BE49-F238E27FC236}">
              <a16:creationId xmlns:a16="http://schemas.microsoft.com/office/drawing/2014/main" id="{00000000-0008-0000-2000-00002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2" name="251 CuadroTexto">
          <a:extLst>
            <a:ext uri="{FF2B5EF4-FFF2-40B4-BE49-F238E27FC236}">
              <a16:creationId xmlns:a16="http://schemas.microsoft.com/office/drawing/2014/main" id="{00000000-0008-0000-2000-00002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3" name="252 CuadroTexto">
          <a:extLst>
            <a:ext uri="{FF2B5EF4-FFF2-40B4-BE49-F238E27FC236}">
              <a16:creationId xmlns:a16="http://schemas.microsoft.com/office/drawing/2014/main" id="{00000000-0008-0000-2000-00002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4" name="253 CuadroTexto">
          <a:extLst>
            <a:ext uri="{FF2B5EF4-FFF2-40B4-BE49-F238E27FC236}">
              <a16:creationId xmlns:a16="http://schemas.microsoft.com/office/drawing/2014/main" id="{00000000-0008-0000-2000-00002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5" name="254 CuadroTexto">
          <a:extLst>
            <a:ext uri="{FF2B5EF4-FFF2-40B4-BE49-F238E27FC236}">
              <a16:creationId xmlns:a16="http://schemas.microsoft.com/office/drawing/2014/main" id="{00000000-0008-0000-2000-00002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6" name="255 CuadroTexto">
          <a:extLst>
            <a:ext uri="{FF2B5EF4-FFF2-40B4-BE49-F238E27FC236}">
              <a16:creationId xmlns:a16="http://schemas.microsoft.com/office/drawing/2014/main" id="{00000000-0008-0000-2000-00002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7" name="256 CuadroTexto">
          <a:extLst>
            <a:ext uri="{FF2B5EF4-FFF2-40B4-BE49-F238E27FC236}">
              <a16:creationId xmlns:a16="http://schemas.microsoft.com/office/drawing/2014/main" id="{00000000-0008-0000-2000-00002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8" name="257 CuadroTexto">
          <a:extLst>
            <a:ext uri="{FF2B5EF4-FFF2-40B4-BE49-F238E27FC236}">
              <a16:creationId xmlns:a16="http://schemas.microsoft.com/office/drawing/2014/main" id="{00000000-0008-0000-2000-00002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49" name="258 CuadroTexto">
          <a:extLst>
            <a:ext uri="{FF2B5EF4-FFF2-40B4-BE49-F238E27FC236}">
              <a16:creationId xmlns:a16="http://schemas.microsoft.com/office/drawing/2014/main" id="{00000000-0008-0000-2000-00002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0" name="259 CuadroTexto">
          <a:extLst>
            <a:ext uri="{FF2B5EF4-FFF2-40B4-BE49-F238E27FC236}">
              <a16:creationId xmlns:a16="http://schemas.microsoft.com/office/drawing/2014/main" id="{00000000-0008-0000-2000-00002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1" name="260 CuadroTexto">
          <a:extLst>
            <a:ext uri="{FF2B5EF4-FFF2-40B4-BE49-F238E27FC236}">
              <a16:creationId xmlns:a16="http://schemas.microsoft.com/office/drawing/2014/main" id="{00000000-0008-0000-2000-00002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2" name="261 CuadroTexto">
          <a:extLst>
            <a:ext uri="{FF2B5EF4-FFF2-40B4-BE49-F238E27FC236}">
              <a16:creationId xmlns:a16="http://schemas.microsoft.com/office/drawing/2014/main" id="{00000000-0008-0000-2000-00003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3" name="262 CuadroTexto">
          <a:extLst>
            <a:ext uri="{FF2B5EF4-FFF2-40B4-BE49-F238E27FC236}">
              <a16:creationId xmlns:a16="http://schemas.microsoft.com/office/drawing/2014/main" id="{00000000-0008-0000-2000-00003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4" name="263 CuadroTexto">
          <a:extLst>
            <a:ext uri="{FF2B5EF4-FFF2-40B4-BE49-F238E27FC236}">
              <a16:creationId xmlns:a16="http://schemas.microsoft.com/office/drawing/2014/main" id="{00000000-0008-0000-2000-00003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5" name="264 CuadroTexto">
          <a:extLst>
            <a:ext uri="{FF2B5EF4-FFF2-40B4-BE49-F238E27FC236}">
              <a16:creationId xmlns:a16="http://schemas.microsoft.com/office/drawing/2014/main" id="{00000000-0008-0000-2000-00003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6" name="265 CuadroTexto">
          <a:extLst>
            <a:ext uri="{FF2B5EF4-FFF2-40B4-BE49-F238E27FC236}">
              <a16:creationId xmlns:a16="http://schemas.microsoft.com/office/drawing/2014/main" id="{00000000-0008-0000-2000-00003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7" name="266 CuadroTexto">
          <a:extLst>
            <a:ext uri="{FF2B5EF4-FFF2-40B4-BE49-F238E27FC236}">
              <a16:creationId xmlns:a16="http://schemas.microsoft.com/office/drawing/2014/main" id="{00000000-0008-0000-2000-00003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58" name="267 CuadroTexto">
          <a:extLst>
            <a:ext uri="{FF2B5EF4-FFF2-40B4-BE49-F238E27FC236}">
              <a16:creationId xmlns:a16="http://schemas.microsoft.com/office/drawing/2014/main" id="{00000000-0008-0000-2000-00003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59" name="268 CuadroTexto">
          <a:extLst>
            <a:ext uri="{FF2B5EF4-FFF2-40B4-BE49-F238E27FC236}">
              <a16:creationId xmlns:a16="http://schemas.microsoft.com/office/drawing/2014/main" id="{00000000-0008-0000-2000-00003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0" name="269 CuadroTexto">
          <a:extLst>
            <a:ext uri="{FF2B5EF4-FFF2-40B4-BE49-F238E27FC236}">
              <a16:creationId xmlns:a16="http://schemas.microsoft.com/office/drawing/2014/main" id="{00000000-0008-0000-2000-00003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1" name="270 CuadroTexto">
          <a:extLst>
            <a:ext uri="{FF2B5EF4-FFF2-40B4-BE49-F238E27FC236}">
              <a16:creationId xmlns:a16="http://schemas.microsoft.com/office/drawing/2014/main" id="{00000000-0008-0000-2000-000039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2" name="271 CuadroTexto">
          <a:extLst>
            <a:ext uri="{FF2B5EF4-FFF2-40B4-BE49-F238E27FC236}">
              <a16:creationId xmlns:a16="http://schemas.microsoft.com/office/drawing/2014/main" id="{00000000-0008-0000-2000-00003A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3" name="272 CuadroTexto">
          <a:extLst>
            <a:ext uri="{FF2B5EF4-FFF2-40B4-BE49-F238E27FC236}">
              <a16:creationId xmlns:a16="http://schemas.microsoft.com/office/drawing/2014/main" id="{00000000-0008-0000-2000-00003B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4" name="273 CuadroTexto">
          <a:extLst>
            <a:ext uri="{FF2B5EF4-FFF2-40B4-BE49-F238E27FC236}">
              <a16:creationId xmlns:a16="http://schemas.microsoft.com/office/drawing/2014/main" id="{00000000-0008-0000-2000-00003C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5" name="274 CuadroTexto">
          <a:extLst>
            <a:ext uri="{FF2B5EF4-FFF2-40B4-BE49-F238E27FC236}">
              <a16:creationId xmlns:a16="http://schemas.microsoft.com/office/drawing/2014/main" id="{00000000-0008-0000-2000-00003D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6" name="275 CuadroTexto">
          <a:extLst>
            <a:ext uri="{FF2B5EF4-FFF2-40B4-BE49-F238E27FC236}">
              <a16:creationId xmlns:a16="http://schemas.microsoft.com/office/drawing/2014/main" id="{00000000-0008-0000-2000-00003E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7" name="276 CuadroTexto">
          <a:extLst>
            <a:ext uri="{FF2B5EF4-FFF2-40B4-BE49-F238E27FC236}">
              <a16:creationId xmlns:a16="http://schemas.microsoft.com/office/drawing/2014/main" id="{00000000-0008-0000-2000-00003F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8" name="277 CuadroTexto">
          <a:extLst>
            <a:ext uri="{FF2B5EF4-FFF2-40B4-BE49-F238E27FC236}">
              <a16:creationId xmlns:a16="http://schemas.microsoft.com/office/drawing/2014/main" id="{00000000-0008-0000-2000-000040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69" name="278 CuadroTexto">
          <a:extLst>
            <a:ext uri="{FF2B5EF4-FFF2-40B4-BE49-F238E27FC236}">
              <a16:creationId xmlns:a16="http://schemas.microsoft.com/office/drawing/2014/main" id="{00000000-0008-0000-2000-000041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0" name="279 CuadroTexto">
          <a:extLst>
            <a:ext uri="{FF2B5EF4-FFF2-40B4-BE49-F238E27FC236}">
              <a16:creationId xmlns:a16="http://schemas.microsoft.com/office/drawing/2014/main" id="{00000000-0008-0000-2000-000042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1" name="280 CuadroTexto">
          <a:extLst>
            <a:ext uri="{FF2B5EF4-FFF2-40B4-BE49-F238E27FC236}">
              <a16:creationId xmlns:a16="http://schemas.microsoft.com/office/drawing/2014/main" id="{00000000-0008-0000-2000-000043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2" name="281 CuadroTexto">
          <a:extLst>
            <a:ext uri="{FF2B5EF4-FFF2-40B4-BE49-F238E27FC236}">
              <a16:creationId xmlns:a16="http://schemas.microsoft.com/office/drawing/2014/main" id="{00000000-0008-0000-2000-000044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3" name="282 CuadroTexto">
          <a:extLst>
            <a:ext uri="{FF2B5EF4-FFF2-40B4-BE49-F238E27FC236}">
              <a16:creationId xmlns:a16="http://schemas.microsoft.com/office/drawing/2014/main" id="{00000000-0008-0000-2000-000045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4" name="283 CuadroTexto">
          <a:extLst>
            <a:ext uri="{FF2B5EF4-FFF2-40B4-BE49-F238E27FC236}">
              <a16:creationId xmlns:a16="http://schemas.microsoft.com/office/drawing/2014/main" id="{00000000-0008-0000-2000-000046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375" name="284 CuadroTexto">
          <a:extLst>
            <a:ext uri="{FF2B5EF4-FFF2-40B4-BE49-F238E27FC236}">
              <a16:creationId xmlns:a16="http://schemas.microsoft.com/office/drawing/2014/main" id="{00000000-0008-0000-2000-00004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6" name="285 CuadroTexto">
          <a:extLst>
            <a:ext uri="{FF2B5EF4-FFF2-40B4-BE49-F238E27FC236}">
              <a16:creationId xmlns:a16="http://schemas.microsoft.com/office/drawing/2014/main" id="{00000000-0008-0000-2000-00004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7" name="286 CuadroTexto">
          <a:extLst>
            <a:ext uri="{FF2B5EF4-FFF2-40B4-BE49-F238E27FC236}">
              <a16:creationId xmlns:a16="http://schemas.microsoft.com/office/drawing/2014/main" id="{00000000-0008-0000-2000-00004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8" name="287 CuadroTexto">
          <a:extLst>
            <a:ext uri="{FF2B5EF4-FFF2-40B4-BE49-F238E27FC236}">
              <a16:creationId xmlns:a16="http://schemas.microsoft.com/office/drawing/2014/main" id="{00000000-0008-0000-2000-00004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79" name="288 CuadroTexto">
          <a:extLst>
            <a:ext uri="{FF2B5EF4-FFF2-40B4-BE49-F238E27FC236}">
              <a16:creationId xmlns:a16="http://schemas.microsoft.com/office/drawing/2014/main" id="{00000000-0008-0000-2000-00004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0" name="289 CuadroTexto">
          <a:extLst>
            <a:ext uri="{FF2B5EF4-FFF2-40B4-BE49-F238E27FC236}">
              <a16:creationId xmlns:a16="http://schemas.microsoft.com/office/drawing/2014/main" id="{00000000-0008-0000-2000-00004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1" name="290 CuadroTexto">
          <a:extLst>
            <a:ext uri="{FF2B5EF4-FFF2-40B4-BE49-F238E27FC236}">
              <a16:creationId xmlns:a16="http://schemas.microsoft.com/office/drawing/2014/main" id="{00000000-0008-0000-2000-00004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2" name="291 CuadroTexto">
          <a:extLst>
            <a:ext uri="{FF2B5EF4-FFF2-40B4-BE49-F238E27FC236}">
              <a16:creationId xmlns:a16="http://schemas.microsoft.com/office/drawing/2014/main" id="{00000000-0008-0000-2000-00004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3" name="292 CuadroTexto">
          <a:extLst>
            <a:ext uri="{FF2B5EF4-FFF2-40B4-BE49-F238E27FC236}">
              <a16:creationId xmlns:a16="http://schemas.microsoft.com/office/drawing/2014/main" id="{00000000-0008-0000-2000-00004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4" name="293 CuadroTexto">
          <a:extLst>
            <a:ext uri="{FF2B5EF4-FFF2-40B4-BE49-F238E27FC236}">
              <a16:creationId xmlns:a16="http://schemas.microsoft.com/office/drawing/2014/main" id="{00000000-0008-0000-2000-00005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5" name="294 CuadroTexto">
          <a:extLst>
            <a:ext uri="{FF2B5EF4-FFF2-40B4-BE49-F238E27FC236}">
              <a16:creationId xmlns:a16="http://schemas.microsoft.com/office/drawing/2014/main" id="{00000000-0008-0000-2000-00005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6" name="295 CuadroTexto">
          <a:extLst>
            <a:ext uri="{FF2B5EF4-FFF2-40B4-BE49-F238E27FC236}">
              <a16:creationId xmlns:a16="http://schemas.microsoft.com/office/drawing/2014/main" id="{00000000-0008-0000-2000-00005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87" name="296 CuadroTexto">
          <a:extLst>
            <a:ext uri="{FF2B5EF4-FFF2-40B4-BE49-F238E27FC236}">
              <a16:creationId xmlns:a16="http://schemas.microsoft.com/office/drawing/2014/main" id="{00000000-0008-0000-2000-00005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8" name="301 CuadroTexto">
          <a:extLst>
            <a:ext uri="{FF2B5EF4-FFF2-40B4-BE49-F238E27FC236}">
              <a16:creationId xmlns:a16="http://schemas.microsoft.com/office/drawing/2014/main" id="{00000000-0008-0000-2000-00005409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389" name="302 CuadroTexto">
          <a:extLst>
            <a:ext uri="{FF2B5EF4-FFF2-40B4-BE49-F238E27FC236}">
              <a16:creationId xmlns:a16="http://schemas.microsoft.com/office/drawing/2014/main" id="{00000000-0008-0000-2000-00005509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390" name="17 CuadroTexto">
          <a:extLst>
            <a:ext uri="{FF2B5EF4-FFF2-40B4-BE49-F238E27FC236}">
              <a16:creationId xmlns:a16="http://schemas.microsoft.com/office/drawing/2014/main" id="{00000000-0008-0000-2000-00005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1" name="90 CuadroTexto">
          <a:extLst>
            <a:ext uri="{FF2B5EF4-FFF2-40B4-BE49-F238E27FC236}">
              <a16:creationId xmlns:a16="http://schemas.microsoft.com/office/drawing/2014/main" id="{00000000-0008-0000-2000-000057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2" name="91 CuadroTexto">
          <a:extLst>
            <a:ext uri="{FF2B5EF4-FFF2-40B4-BE49-F238E27FC236}">
              <a16:creationId xmlns:a16="http://schemas.microsoft.com/office/drawing/2014/main" id="{00000000-0008-0000-2000-000058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3" name="92 CuadroTexto">
          <a:extLst>
            <a:ext uri="{FF2B5EF4-FFF2-40B4-BE49-F238E27FC236}">
              <a16:creationId xmlns:a16="http://schemas.microsoft.com/office/drawing/2014/main" id="{00000000-0008-0000-2000-000059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4" name="93 CuadroTexto">
          <a:extLst>
            <a:ext uri="{FF2B5EF4-FFF2-40B4-BE49-F238E27FC236}">
              <a16:creationId xmlns:a16="http://schemas.microsoft.com/office/drawing/2014/main" id="{00000000-0008-0000-2000-00005A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5" name="94 CuadroTexto">
          <a:extLst>
            <a:ext uri="{FF2B5EF4-FFF2-40B4-BE49-F238E27FC236}">
              <a16:creationId xmlns:a16="http://schemas.microsoft.com/office/drawing/2014/main" id="{00000000-0008-0000-2000-00005B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6" name="95 CuadroTexto">
          <a:extLst>
            <a:ext uri="{FF2B5EF4-FFF2-40B4-BE49-F238E27FC236}">
              <a16:creationId xmlns:a16="http://schemas.microsoft.com/office/drawing/2014/main" id="{00000000-0008-0000-2000-00005C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7" name="96 CuadroTexto">
          <a:extLst>
            <a:ext uri="{FF2B5EF4-FFF2-40B4-BE49-F238E27FC236}">
              <a16:creationId xmlns:a16="http://schemas.microsoft.com/office/drawing/2014/main" id="{00000000-0008-0000-2000-00005D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8" name="97 CuadroTexto">
          <a:extLst>
            <a:ext uri="{FF2B5EF4-FFF2-40B4-BE49-F238E27FC236}">
              <a16:creationId xmlns:a16="http://schemas.microsoft.com/office/drawing/2014/main" id="{00000000-0008-0000-2000-00005E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399" name="98 CuadroTexto">
          <a:extLst>
            <a:ext uri="{FF2B5EF4-FFF2-40B4-BE49-F238E27FC236}">
              <a16:creationId xmlns:a16="http://schemas.microsoft.com/office/drawing/2014/main" id="{00000000-0008-0000-2000-00005F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0" name="99 CuadroTexto">
          <a:extLst>
            <a:ext uri="{FF2B5EF4-FFF2-40B4-BE49-F238E27FC236}">
              <a16:creationId xmlns:a16="http://schemas.microsoft.com/office/drawing/2014/main" id="{00000000-0008-0000-2000-000060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1" name="100 CuadroTexto">
          <a:extLst>
            <a:ext uri="{FF2B5EF4-FFF2-40B4-BE49-F238E27FC236}">
              <a16:creationId xmlns:a16="http://schemas.microsoft.com/office/drawing/2014/main" id="{00000000-0008-0000-2000-000061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402" name="101 CuadroTexto">
          <a:extLst>
            <a:ext uri="{FF2B5EF4-FFF2-40B4-BE49-F238E27FC236}">
              <a16:creationId xmlns:a16="http://schemas.microsoft.com/office/drawing/2014/main" id="{00000000-0008-0000-2000-00006209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3" name="118 CuadroTexto">
          <a:extLst>
            <a:ext uri="{FF2B5EF4-FFF2-40B4-BE49-F238E27FC236}">
              <a16:creationId xmlns:a16="http://schemas.microsoft.com/office/drawing/2014/main" id="{00000000-0008-0000-2000-00006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4" name="119 CuadroTexto">
          <a:extLst>
            <a:ext uri="{FF2B5EF4-FFF2-40B4-BE49-F238E27FC236}">
              <a16:creationId xmlns:a16="http://schemas.microsoft.com/office/drawing/2014/main" id="{00000000-0008-0000-2000-00006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5" name="120 CuadroTexto">
          <a:extLst>
            <a:ext uri="{FF2B5EF4-FFF2-40B4-BE49-F238E27FC236}">
              <a16:creationId xmlns:a16="http://schemas.microsoft.com/office/drawing/2014/main" id="{00000000-0008-0000-2000-00006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6" name="121 CuadroTexto">
          <a:extLst>
            <a:ext uri="{FF2B5EF4-FFF2-40B4-BE49-F238E27FC236}">
              <a16:creationId xmlns:a16="http://schemas.microsoft.com/office/drawing/2014/main" id="{00000000-0008-0000-2000-00006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7" name="122 CuadroTexto">
          <a:extLst>
            <a:ext uri="{FF2B5EF4-FFF2-40B4-BE49-F238E27FC236}">
              <a16:creationId xmlns:a16="http://schemas.microsoft.com/office/drawing/2014/main" id="{00000000-0008-0000-2000-00006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8" name="123 CuadroTexto">
          <a:extLst>
            <a:ext uri="{FF2B5EF4-FFF2-40B4-BE49-F238E27FC236}">
              <a16:creationId xmlns:a16="http://schemas.microsoft.com/office/drawing/2014/main" id="{00000000-0008-0000-2000-00006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09" name="124 CuadroTexto">
          <a:extLst>
            <a:ext uri="{FF2B5EF4-FFF2-40B4-BE49-F238E27FC236}">
              <a16:creationId xmlns:a16="http://schemas.microsoft.com/office/drawing/2014/main" id="{00000000-0008-0000-2000-00006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0" name="125 CuadroTexto">
          <a:extLst>
            <a:ext uri="{FF2B5EF4-FFF2-40B4-BE49-F238E27FC236}">
              <a16:creationId xmlns:a16="http://schemas.microsoft.com/office/drawing/2014/main" id="{00000000-0008-0000-2000-00006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1" name="143 CuadroTexto">
          <a:extLst>
            <a:ext uri="{FF2B5EF4-FFF2-40B4-BE49-F238E27FC236}">
              <a16:creationId xmlns:a16="http://schemas.microsoft.com/office/drawing/2014/main" id="{00000000-0008-0000-2000-00006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2" name="144 CuadroTexto">
          <a:extLst>
            <a:ext uri="{FF2B5EF4-FFF2-40B4-BE49-F238E27FC236}">
              <a16:creationId xmlns:a16="http://schemas.microsoft.com/office/drawing/2014/main" id="{00000000-0008-0000-2000-00006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3" name="145 CuadroTexto">
          <a:extLst>
            <a:ext uri="{FF2B5EF4-FFF2-40B4-BE49-F238E27FC236}">
              <a16:creationId xmlns:a16="http://schemas.microsoft.com/office/drawing/2014/main" id="{00000000-0008-0000-2000-00006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4" name="146 CuadroTexto">
          <a:extLst>
            <a:ext uri="{FF2B5EF4-FFF2-40B4-BE49-F238E27FC236}">
              <a16:creationId xmlns:a16="http://schemas.microsoft.com/office/drawing/2014/main" id="{00000000-0008-0000-2000-00006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5" name="147 CuadroTexto">
          <a:extLst>
            <a:ext uri="{FF2B5EF4-FFF2-40B4-BE49-F238E27FC236}">
              <a16:creationId xmlns:a16="http://schemas.microsoft.com/office/drawing/2014/main" id="{00000000-0008-0000-2000-00006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6" name="148 CuadroTexto">
          <a:extLst>
            <a:ext uri="{FF2B5EF4-FFF2-40B4-BE49-F238E27FC236}">
              <a16:creationId xmlns:a16="http://schemas.microsoft.com/office/drawing/2014/main" id="{00000000-0008-0000-2000-00007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7" name="149 CuadroTexto">
          <a:extLst>
            <a:ext uri="{FF2B5EF4-FFF2-40B4-BE49-F238E27FC236}">
              <a16:creationId xmlns:a16="http://schemas.microsoft.com/office/drawing/2014/main" id="{00000000-0008-0000-2000-00007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8" name="150 CuadroTexto">
          <a:extLst>
            <a:ext uri="{FF2B5EF4-FFF2-40B4-BE49-F238E27FC236}">
              <a16:creationId xmlns:a16="http://schemas.microsoft.com/office/drawing/2014/main" id="{00000000-0008-0000-2000-00007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19" name="151 CuadroTexto">
          <a:extLst>
            <a:ext uri="{FF2B5EF4-FFF2-40B4-BE49-F238E27FC236}">
              <a16:creationId xmlns:a16="http://schemas.microsoft.com/office/drawing/2014/main" id="{00000000-0008-0000-2000-00007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0" name="152 CuadroTexto">
          <a:extLst>
            <a:ext uri="{FF2B5EF4-FFF2-40B4-BE49-F238E27FC236}">
              <a16:creationId xmlns:a16="http://schemas.microsoft.com/office/drawing/2014/main" id="{00000000-0008-0000-2000-00007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1" name="153 CuadroTexto">
          <a:extLst>
            <a:ext uri="{FF2B5EF4-FFF2-40B4-BE49-F238E27FC236}">
              <a16:creationId xmlns:a16="http://schemas.microsoft.com/office/drawing/2014/main" id="{00000000-0008-0000-2000-00007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2" name="154 CuadroTexto">
          <a:extLst>
            <a:ext uri="{FF2B5EF4-FFF2-40B4-BE49-F238E27FC236}">
              <a16:creationId xmlns:a16="http://schemas.microsoft.com/office/drawing/2014/main" id="{00000000-0008-0000-2000-00007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3" name="155 CuadroTexto">
          <a:extLst>
            <a:ext uri="{FF2B5EF4-FFF2-40B4-BE49-F238E27FC236}">
              <a16:creationId xmlns:a16="http://schemas.microsoft.com/office/drawing/2014/main" id="{00000000-0008-0000-2000-00007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4" name="156 CuadroTexto">
          <a:extLst>
            <a:ext uri="{FF2B5EF4-FFF2-40B4-BE49-F238E27FC236}">
              <a16:creationId xmlns:a16="http://schemas.microsoft.com/office/drawing/2014/main" id="{00000000-0008-0000-2000-00007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5" name="157 CuadroTexto">
          <a:extLst>
            <a:ext uri="{FF2B5EF4-FFF2-40B4-BE49-F238E27FC236}">
              <a16:creationId xmlns:a16="http://schemas.microsoft.com/office/drawing/2014/main" id="{00000000-0008-0000-2000-00007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6" name="158 CuadroTexto">
          <a:extLst>
            <a:ext uri="{FF2B5EF4-FFF2-40B4-BE49-F238E27FC236}">
              <a16:creationId xmlns:a16="http://schemas.microsoft.com/office/drawing/2014/main" id="{00000000-0008-0000-2000-00007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7" name="159 CuadroTexto">
          <a:extLst>
            <a:ext uri="{FF2B5EF4-FFF2-40B4-BE49-F238E27FC236}">
              <a16:creationId xmlns:a16="http://schemas.microsoft.com/office/drawing/2014/main" id="{00000000-0008-0000-2000-00007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8" name="160 CuadroTexto">
          <a:extLst>
            <a:ext uri="{FF2B5EF4-FFF2-40B4-BE49-F238E27FC236}">
              <a16:creationId xmlns:a16="http://schemas.microsoft.com/office/drawing/2014/main" id="{00000000-0008-0000-2000-00007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29" name="161 CuadroTexto">
          <a:extLst>
            <a:ext uri="{FF2B5EF4-FFF2-40B4-BE49-F238E27FC236}">
              <a16:creationId xmlns:a16="http://schemas.microsoft.com/office/drawing/2014/main" id="{00000000-0008-0000-2000-00007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0" name="162 CuadroTexto">
          <a:extLst>
            <a:ext uri="{FF2B5EF4-FFF2-40B4-BE49-F238E27FC236}">
              <a16:creationId xmlns:a16="http://schemas.microsoft.com/office/drawing/2014/main" id="{00000000-0008-0000-2000-00007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1" name="163 CuadroTexto">
          <a:extLst>
            <a:ext uri="{FF2B5EF4-FFF2-40B4-BE49-F238E27FC236}">
              <a16:creationId xmlns:a16="http://schemas.microsoft.com/office/drawing/2014/main" id="{00000000-0008-0000-2000-00007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2" name="164 CuadroTexto">
          <a:extLst>
            <a:ext uri="{FF2B5EF4-FFF2-40B4-BE49-F238E27FC236}">
              <a16:creationId xmlns:a16="http://schemas.microsoft.com/office/drawing/2014/main" id="{00000000-0008-0000-2000-00008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3" name="165 CuadroTexto">
          <a:extLst>
            <a:ext uri="{FF2B5EF4-FFF2-40B4-BE49-F238E27FC236}">
              <a16:creationId xmlns:a16="http://schemas.microsoft.com/office/drawing/2014/main" id="{00000000-0008-0000-2000-00008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4" name="166 CuadroTexto">
          <a:extLst>
            <a:ext uri="{FF2B5EF4-FFF2-40B4-BE49-F238E27FC236}">
              <a16:creationId xmlns:a16="http://schemas.microsoft.com/office/drawing/2014/main" id="{00000000-0008-0000-2000-00008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5" name="167 CuadroTexto">
          <a:extLst>
            <a:ext uri="{FF2B5EF4-FFF2-40B4-BE49-F238E27FC236}">
              <a16:creationId xmlns:a16="http://schemas.microsoft.com/office/drawing/2014/main" id="{00000000-0008-0000-2000-00008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6" name="168 CuadroTexto">
          <a:extLst>
            <a:ext uri="{FF2B5EF4-FFF2-40B4-BE49-F238E27FC236}">
              <a16:creationId xmlns:a16="http://schemas.microsoft.com/office/drawing/2014/main" id="{00000000-0008-0000-2000-00008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7" name="169 CuadroTexto">
          <a:extLst>
            <a:ext uri="{FF2B5EF4-FFF2-40B4-BE49-F238E27FC236}">
              <a16:creationId xmlns:a16="http://schemas.microsoft.com/office/drawing/2014/main" id="{00000000-0008-0000-2000-00008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8" name="170 CuadroTexto">
          <a:extLst>
            <a:ext uri="{FF2B5EF4-FFF2-40B4-BE49-F238E27FC236}">
              <a16:creationId xmlns:a16="http://schemas.microsoft.com/office/drawing/2014/main" id="{00000000-0008-0000-2000-00008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39" name="171 CuadroTexto">
          <a:extLst>
            <a:ext uri="{FF2B5EF4-FFF2-40B4-BE49-F238E27FC236}">
              <a16:creationId xmlns:a16="http://schemas.microsoft.com/office/drawing/2014/main" id="{00000000-0008-0000-2000-00008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0" name="172 CuadroTexto">
          <a:extLst>
            <a:ext uri="{FF2B5EF4-FFF2-40B4-BE49-F238E27FC236}">
              <a16:creationId xmlns:a16="http://schemas.microsoft.com/office/drawing/2014/main" id="{00000000-0008-0000-2000-00008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1" name="173 CuadroTexto">
          <a:extLst>
            <a:ext uri="{FF2B5EF4-FFF2-40B4-BE49-F238E27FC236}">
              <a16:creationId xmlns:a16="http://schemas.microsoft.com/office/drawing/2014/main" id="{00000000-0008-0000-2000-00008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2" name="174 CuadroTexto">
          <a:extLst>
            <a:ext uri="{FF2B5EF4-FFF2-40B4-BE49-F238E27FC236}">
              <a16:creationId xmlns:a16="http://schemas.microsoft.com/office/drawing/2014/main" id="{00000000-0008-0000-2000-00008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3" name="175 CuadroTexto">
          <a:extLst>
            <a:ext uri="{FF2B5EF4-FFF2-40B4-BE49-F238E27FC236}">
              <a16:creationId xmlns:a16="http://schemas.microsoft.com/office/drawing/2014/main" id="{00000000-0008-0000-2000-00008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4" name="176 CuadroTexto">
          <a:extLst>
            <a:ext uri="{FF2B5EF4-FFF2-40B4-BE49-F238E27FC236}">
              <a16:creationId xmlns:a16="http://schemas.microsoft.com/office/drawing/2014/main" id="{00000000-0008-0000-2000-00008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5" name="177 CuadroTexto">
          <a:extLst>
            <a:ext uri="{FF2B5EF4-FFF2-40B4-BE49-F238E27FC236}">
              <a16:creationId xmlns:a16="http://schemas.microsoft.com/office/drawing/2014/main" id="{00000000-0008-0000-2000-00008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6" name="178 CuadroTexto">
          <a:extLst>
            <a:ext uri="{FF2B5EF4-FFF2-40B4-BE49-F238E27FC236}">
              <a16:creationId xmlns:a16="http://schemas.microsoft.com/office/drawing/2014/main" id="{00000000-0008-0000-2000-00008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7" name="179 CuadroTexto">
          <a:extLst>
            <a:ext uri="{FF2B5EF4-FFF2-40B4-BE49-F238E27FC236}">
              <a16:creationId xmlns:a16="http://schemas.microsoft.com/office/drawing/2014/main" id="{00000000-0008-0000-2000-00008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8" name="180 CuadroTexto">
          <a:extLst>
            <a:ext uri="{FF2B5EF4-FFF2-40B4-BE49-F238E27FC236}">
              <a16:creationId xmlns:a16="http://schemas.microsoft.com/office/drawing/2014/main" id="{00000000-0008-0000-2000-00009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49" name="181 CuadroTexto">
          <a:extLst>
            <a:ext uri="{FF2B5EF4-FFF2-40B4-BE49-F238E27FC236}">
              <a16:creationId xmlns:a16="http://schemas.microsoft.com/office/drawing/2014/main" id="{00000000-0008-0000-2000-00009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0" name="182 CuadroTexto">
          <a:extLst>
            <a:ext uri="{FF2B5EF4-FFF2-40B4-BE49-F238E27FC236}">
              <a16:creationId xmlns:a16="http://schemas.microsoft.com/office/drawing/2014/main" id="{00000000-0008-0000-2000-00009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1" name="183 CuadroTexto">
          <a:extLst>
            <a:ext uri="{FF2B5EF4-FFF2-40B4-BE49-F238E27FC236}">
              <a16:creationId xmlns:a16="http://schemas.microsoft.com/office/drawing/2014/main" id="{00000000-0008-0000-2000-00009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2" name="184 CuadroTexto">
          <a:extLst>
            <a:ext uri="{FF2B5EF4-FFF2-40B4-BE49-F238E27FC236}">
              <a16:creationId xmlns:a16="http://schemas.microsoft.com/office/drawing/2014/main" id="{00000000-0008-0000-2000-00009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3" name="185 CuadroTexto">
          <a:extLst>
            <a:ext uri="{FF2B5EF4-FFF2-40B4-BE49-F238E27FC236}">
              <a16:creationId xmlns:a16="http://schemas.microsoft.com/office/drawing/2014/main" id="{00000000-0008-0000-2000-00009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4" name="186 CuadroTexto">
          <a:extLst>
            <a:ext uri="{FF2B5EF4-FFF2-40B4-BE49-F238E27FC236}">
              <a16:creationId xmlns:a16="http://schemas.microsoft.com/office/drawing/2014/main" id="{00000000-0008-0000-2000-00009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5" name="187 CuadroTexto">
          <a:extLst>
            <a:ext uri="{FF2B5EF4-FFF2-40B4-BE49-F238E27FC236}">
              <a16:creationId xmlns:a16="http://schemas.microsoft.com/office/drawing/2014/main" id="{00000000-0008-0000-2000-00009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6" name="188 CuadroTexto">
          <a:extLst>
            <a:ext uri="{FF2B5EF4-FFF2-40B4-BE49-F238E27FC236}">
              <a16:creationId xmlns:a16="http://schemas.microsoft.com/office/drawing/2014/main" id="{00000000-0008-0000-2000-00009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7" name="189 CuadroTexto">
          <a:extLst>
            <a:ext uri="{FF2B5EF4-FFF2-40B4-BE49-F238E27FC236}">
              <a16:creationId xmlns:a16="http://schemas.microsoft.com/office/drawing/2014/main" id="{00000000-0008-0000-2000-00009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8" name="190 CuadroTexto">
          <a:extLst>
            <a:ext uri="{FF2B5EF4-FFF2-40B4-BE49-F238E27FC236}">
              <a16:creationId xmlns:a16="http://schemas.microsoft.com/office/drawing/2014/main" id="{00000000-0008-0000-2000-00009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59" name="191 CuadroTexto">
          <a:extLst>
            <a:ext uri="{FF2B5EF4-FFF2-40B4-BE49-F238E27FC236}">
              <a16:creationId xmlns:a16="http://schemas.microsoft.com/office/drawing/2014/main" id="{00000000-0008-0000-2000-00009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0" name="192 CuadroTexto">
          <a:extLst>
            <a:ext uri="{FF2B5EF4-FFF2-40B4-BE49-F238E27FC236}">
              <a16:creationId xmlns:a16="http://schemas.microsoft.com/office/drawing/2014/main" id="{00000000-0008-0000-2000-00009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1" name="193 CuadroTexto">
          <a:extLst>
            <a:ext uri="{FF2B5EF4-FFF2-40B4-BE49-F238E27FC236}">
              <a16:creationId xmlns:a16="http://schemas.microsoft.com/office/drawing/2014/main" id="{00000000-0008-0000-2000-00009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2" name="194 CuadroTexto">
          <a:extLst>
            <a:ext uri="{FF2B5EF4-FFF2-40B4-BE49-F238E27FC236}">
              <a16:creationId xmlns:a16="http://schemas.microsoft.com/office/drawing/2014/main" id="{00000000-0008-0000-2000-00009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3" name="195 CuadroTexto">
          <a:extLst>
            <a:ext uri="{FF2B5EF4-FFF2-40B4-BE49-F238E27FC236}">
              <a16:creationId xmlns:a16="http://schemas.microsoft.com/office/drawing/2014/main" id="{00000000-0008-0000-2000-00009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4" name="196 CuadroTexto">
          <a:extLst>
            <a:ext uri="{FF2B5EF4-FFF2-40B4-BE49-F238E27FC236}">
              <a16:creationId xmlns:a16="http://schemas.microsoft.com/office/drawing/2014/main" id="{00000000-0008-0000-2000-0000A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5" name="197 CuadroTexto">
          <a:extLst>
            <a:ext uri="{FF2B5EF4-FFF2-40B4-BE49-F238E27FC236}">
              <a16:creationId xmlns:a16="http://schemas.microsoft.com/office/drawing/2014/main" id="{00000000-0008-0000-2000-0000A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6" name="198 CuadroTexto">
          <a:extLst>
            <a:ext uri="{FF2B5EF4-FFF2-40B4-BE49-F238E27FC236}">
              <a16:creationId xmlns:a16="http://schemas.microsoft.com/office/drawing/2014/main" id="{00000000-0008-0000-2000-0000A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7" name="199 CuadroTexto">
          <a:extLst>
            <a:ext uri="{FF2B5EF4-FFF2-40B4-BE49-F238E27FC236}">
              <a16:creationId xmlns:a16="http://schemas.microsoft.com/office/drawing/2014/main" id="{00000000-0008-0000-2000-0000A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8" name="200 CuadroTexto">
          <a:extLst>
            <a:ext uri="{FF2B5EF4-FFF2-40B4-BE49-F238E27FC236}">
              <a16:creationId xmlns:a16="http://schemas.microsoft.com/office/drawing/2014/main" id="{00000000-0008-0000-2000-0000A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69" name="201 CuadroTexto">
          <a:extLst>
            <a:ext uri="{FF2B5EF4-FFF2-40B4-BE49-F238E27FC236}">
              <a16:creationId xmlns:a16="http://schemas.microsoft.com/office/drawing/2014/main" id="{00000000-0008-0000-2000-0000A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0" name="202 CuadroTexto">
          <a:extLst>
            <a:ext uri="{FF2B5EF4-FFF2-40B4-BE49-F238E27FC236}">
              <a16:creationId xmlns:a16="http://schemas.microsoft.com/office/drawing/2014/main" id="{00000000-0008-0000-2000-0000A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1" name="203 CuadroTexto">
          <a:extLst>
            <a:ext uri="{FF2B5EF4-FFF2-40B4-BE49-F238E27FC236}">
              <a16:creationId xmlns:a16="http://schemas.microsoft.com/office/drawing/2014/main" id="{00000000-0008-0000-2000-0000A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2" name="204 CuadroTexto">
          <a:extLst>
            <a:ext uri="{FF2B5EF4-FFF2-40B4-BE49-F238E27FC236}">
              <a16:creationId xmlns:a16="http://schemas.microsoft.com/office/drawing/2014/main" id="{00000000-0008-0000-2000-0000A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3" name="205 CuadroTexto">
          <a:extLst>
            <a:ext uri="{FF2B5EF4-FFF2-40B4-BE49-F238E27FC236}">
              <a16:creationId xmlns:a16="http://schemas.microsoft.com/office/drawing/2014/main" id="{00000000-0008-0000-2000-0000A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4" name="206 CuadroTexto">
          <a:extLst>
            <a:ext uri="{FF2B5EF4-FFF2-40B4-BE49-F238E27FC236}">
              <a16:creationId xmlns:a16="http://schemas.microsoft.com/office/drawing/2014/main" id="{00000000-0008-0000-2000-0000A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5" name="207 CuadroTexto">
          <a:extLst>
            <a:ext uri="{FF2B5EF4-FFF2-40B4-BE49-F238E27FC236}">
              <a16:creationId xmlns:a16="http://schemas.microsoft.com/office/drawing/2014/main" id="{00000000-0008-0000-2000-0000A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6" name="208 CuadroTexto">
          <a:extLst>
            <a:ext uri="{FF2B5EF4-FFF2-40B4-BE49-F238E27FC236}">
              <a16:creationId xmlns:a16="http://schemas.microsoft.com/office/drawing/2014/main" id="{00000000-0008-0000-2000-0000A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7" name="209 CuadroTexto">
          <a:extLst>
            <a:ext uri="{FF2B5EF4-FFF2-40B4-BE49-F238E27FC236}">
              <a16:creationId xmlns:a16="http://schemas.microsoft.com/office/drawing/2014/main" id="{00000000-0008-0000-2000-0000A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8" name="210 CuadroTexto">
          <a:extLst>
            <a:ext uri="{FF2B5EF4-FFF2-40B4-BE49-F238E27FC236}">
              <a16:creationId xmlns:a16="http://schemas.microsoft.com/office/drawing/2014/main" id="{00000000-0008-0000-2000-0000A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79" name="211 CuadroTexto">
          <a:extLst>
            <a:ext uri="{FF2B5EF4-FFF2-40B4-BE49-F238E27FC236}">
              <a16:creationId xmlns:a16="http://schemas.microsoft.com/office/drawing/2014/main" id="{00000000-0008-0000-2000-0000A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0" name="212 CuadroTexto">
          <a:extLst>
            <a:ext uri="{FF2B5EF4-FFF2-40B4-BE49-F238E27FC236}">
              <a16:creationId xmlns:a16="http://schemas.microsoft.com/office/drawing/2014/main" id="{00000000-0008-0000-2000-0000B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1" name="213 CuadroTexto">
          <a:extLst>
            <a:ext uri="{FF2B5EF4-FFF2-40B4-BE49-F238E27FC236}">
              <a16:creationId xmlns:a16="http://schemas.microsoft.com/office/drawing/2014/main" id="{00000000-0008-0000-2000-0000B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2" name="214 CuadroTexto">
          <a:extLst>
            <a:ext uri="{FF2B5EF4-FFF2-40B4-BE49-F238E27FC236}">
              <a16:creationId xmlns:a16="http://schemas.microsoft.com/office/drawing/2014/main" id="{00000000-0008-0000-2000-0000B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3" name="215 CuadroTexto">
          <a:extLst>
            <a:ext uri="{FF2B5EF4-FFF2-40B4-BE49-F238E27FC236}">
              <a16:creationId xmlns:a16="http://schemas.microsoft.com/office/drawing/2014/main" id="{00000000-0008-0000-2000-0000B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4" name="216 CuadroTexto">
          <a:extLst>
            <a:ext uri="{FF2B5EF4-FFF2-40B4-BE49-F238E27FC236}">
              <a16:creationId xmlns:a16="http://schemas.microsoft.com/office/drawing/2014/main" id="{00000000-0008-0000-2000-0000B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5" name="217 CuadroTexto">
          <a:extLst>
            <a:ext uri="{FF2B5EF4-FFF2-40B4-BE49-F238E27FC236}">
              <a16:creationId xmlns:a16="http://schemas.microsoft.com/office/drawing/2014/main" id="{00000000-0008-0000-2000-0000B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6" name="218 CuadroTexto">
          <a:extLst>
            <a:ext uri="{FF2B5EF4-FFF2-40B4-BE49-F238E27FC236}">
              <a16:creationId xmlns:a16="http://schemas.microsoft.com/office/drawing/2014/main" id="{00000000-0008-0000-2000-0000B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7" name="219 CuadroTexto">
          <a:extLst>
            <a:ext uri="{FF2B5EF4-FFF2-40B4-BE49-F238E27FC236}">
              <a16:creationId xmlns:a16="http://schemas.microsoft.com/office/drawing/2014/main" id="{00000000-0008-0000-2000-0000B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8" name="220 CuadroTexto">
          <a:extLst>
            <a:ext uri="{FF2B5EF4-FFF2-40B4-BE49-F238E27FC236}">
              <a16:creationId xmlns:a16="http://schemas.microsoft.com/office/drawing/2014/main" id="{00000000-0008-0000-2000-0000B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89" name="221 CuadroTexto">
          <a:extLst>
            <a:ext uri="{FF2B5EF4-FFF2-40B4-BE49-F238E27FC236}">
              <a16:creationId xmlns:a16="http://schemas.microsoft.com/office/drawing/2014/main" id="{00000000-0008-0000-2000-0000B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0" name="222 CuadroTexto">
          <a:extLst>
            <a:ext uri="{FF2B5EF4-FFF2-40B4-BE49-F238E27FC236}">
              <a16:creationId xmlns:a16="http://schemas.microsoft.com/office/drawing/2014/main" id="{00000000-0008-0000-2000-0000B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1" name="223 CuadroTexto">
          <a:extLst>
            <a:ext uri="{FF2B5EF4-FFF2-40B4-BE49-F238E27FC236}">
              <a16:creationId xmlns:a16="http://schemas.microsoft.com/office/drawing/2014/main" id="{00000000-0008-0000-2000-0000B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2" name="224 CuadroTexto">
          <a:extLst>
            <a:ext uri="{FF2B5EF4-FFF2-40B4-BE49-F238E27FC236}">
              <a16:creationId xmlns:a16="http://schemas.microsoft.com/office/drawing/2014/main" id="{00000000-0008-0000-2000-0000B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3" name="225 CuadroTexto">
          <a:extLst>
            <a:ext uri="{FF2B5EF4-FFF2-40B4-BE49-F238E27FC236}">
              <a16:creationId xmlns:a16="http://schemas.microsoft.com/office/drawing/2014/main" id="{00000000-0008-0000-2000-0000B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4" name="226 CuadroTexto">
          <a:extLst>
            <a:ext uri="{FF2B5EF4-FFF2-40B4-BE49-F238E27FC236}">
              <a16:creationId xmlns:a16="http://schemas.microsoft.com/office/drawing/2014/main" id="{00000000-0008-0000-2000-0000B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5" name="227 CuadroTexto">
          <a:extLst>
            <a:ext uri="{FF2B5EF4-FFF2-40B4-BE49-F238E27FC236}">
              <a16:creationId xmlns:a16="http://schemas.microsoft.com/office/drawing/2014/main" id="{00000000-0008-0000-2000-0000B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6" name="228 CuadroTexto">
          <a:extLst>
            <a:ext uri="{FF2B5EF4-FFF2-40B4-BE49-F238E27FC236}">
              <a16:creationId xmlns:a16="http://schemas.microsoft.com/office/drawing/2014/main" id="{00000000-0008-0000-2000-0000C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7" name="229 CuadroTexto">
          <a:extLst>
            <a:ext uri="{FF2B5EF4-FFF2-40B4-BE49-F238E27FC236}">
              <a16:creationId xmlns:a16="http://schemas.microsoft.com/office/drawing/2014/main" id="{00000000-0008-0000-2000-0000C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8" name="230 CuadroTexto">
          <a:extLst>
            <a:ext uri="{FF2B5EF4-FFF2-40B4-BE49-F238E27FC236}">
              <a16:creationId xmlns:a16="http://schemas.microsoft.com/office/drawing/2014/main" id="{00000000-0008-0000-2000-0000C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499" name="231 CuadroTexto">
          <a:extLst>
            <a:ext uri="{FF2B5EF4-FFF2-40B4-BE49-F238E27FC236}">
              <a16:creationId xmlns:a16="http://schemas.microsoft.com/office/drawing/2014/main" id="{00000000-0008-0000-2000-0000C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0" name="232 CuadroTexto">
          <a:extLst>
            <a:ext uri="{FF2B5EF4-FFF2-40B4-BE49-F238E27FC236}">
              <a16:creationId xmlns:a16="http://schemas.microsoft.com/office/drawing/2014/main" id="{00000000-0008-0000-2000-0000C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1" name="233 CuadroTexto">
          <a:extLst>
            <a:ext uri="{FF2B5EF4-FFF2-40B4-BE49-F238E27FC236}">
              <a16:creationId xmlns:a16="http://schemas.microsoft.com/office/drawing/2014/main" id="{00000000-0008-0000-2000-0000C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2" name="234 CuadroTexto">
          <a:extLst>
            <a:ext uri="{FF2B5EF4-FFF2-40B4-BE49-F238E27FC236}">
              <a16:creationId xmlns:a16="http://schemas.microsoft.com/office/drawing/2014/main" id="{00000000-0008-0000-2000-0000C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3" name="235 CuadroTexto">
          <a:extLst>
            <a:ext uri="{FF2B5EF4-FFF2-40B4-BE49-F238E27FC236}">
              <a16:creationId xmlns:a16="http://schemas.microsoft.com/office/drawing/2014/main" id="{00000000-0008-0000-2000-0000C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4" name="236 CuadroTexto">
          <a:extLst>
            <a:ext uri="{FF2B5EF4-FFF2-40B4-BE49-F238E27FC236}">
              <a16:creationId xmlns:a16="http://schemas.microsoft.com/office/drawing/2014/main" id="{00000000-0008-0000-2000-0000C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5" name="237 CuadroTexto">
          <a:extLst>
            <a:ext uri="{FF2B5EF4-FFF2-40B4-BE49-F238E27FC236}">
              <a16:creationId xmlns:a16="http://schemas.microsoft.com/office/drawing/2014/main" id="{00000000-0008-0000-2000-0000C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6" name="238 CuadroTexto">
          <a:extLst>
            <a:ext uri="{FF2B5EF4-FFF2-40B4-BE49-F238E27FC236}">
              <a16:creationId xmlns:a16="http://schemas.microsoft.com/office/drawing/2014/main" id="{00000000-0008-0000-2000-0000C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7" name="239 CuadroTexto">
          <a:extLst>
            <a:ext uri="{FF2B5EF4-FFF2-40B4-BE49-F238E27FC236}">
              <a16:creationId xmlns:a16="http://schemas.microsoft.com/office/drawing/2014/main" id="{00000000-0008-0000-2000-0000C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8" name="240 CuadroTexto">
          <a:extLst>
            <a:ext uri="{FF2B5EF4-FFF2-40B4-BE49-F238E27FC236}">
              <a16:creationId xmlns:a16="http://schemas.microsoft.com/office/drawing/2014/main" id="{00000000-0008-0000-2000-0000C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09" name="241 CuadroTexto">
          <a:extLst>
            <a:ext uri="{FF2B5EF4-FFF2-40B4-BE49-F238E27FC236}">
              <a16:creationId xmlns:a16="http://schemas.microsoft.com/office/drawing/2014/main" id="{00000000-0008-0000-2000-0000C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0" name="242 CuadroTexto">
          <a:extLst>
            <a:ext uri="{FF2B5EF4-FFF2-40B4-BE49-F238E27FC236}">
              <a16:creationId xmlns:a16="http://schemas.microsoft.com/office/drawing/2014/main" id="{00000000-0008-0000-2000-0000C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1" name="243 CuadroTexto">
          <a:extLst>
            <a:ext uri="{FF2B5EF4-FFF2-40B4-BE49-F238E27FC236}">
              <a16:creationId xmlns:a16="http://schemas.microsoft.com/office/drawing/2014/main" id="{00000000-0008-0000-2000-0000C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2" name="244 CuadroTexto">
          <a:extLst>
            <a:ext uri="{FF2B5EF4-FFF2-40B4-BE49-F238E27FC236}">
              <a16:creationId xmlns:a16="http://schemas.microsoft.com/office/drawing/2014/main" id="{00000000-0008-0000-2000-0000D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3" name="245 CuadroTexto">
          <a:extLst>
            <a:ext uri="{FF2B5EF4-FFF2-40B4-BE49-F238E27FC236}">
              <a16:creationId xmlns:a16="http://schemas.microsoft.com/office/drawing/2014/main" id="{00000000-0008-0000-2000-0000D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4" name="246 CuadroTexto">
          <a:extLst>
            <a:ext uri="{FF2B5EF4-FFF2-40B4-BE49-F238E27FC236}">
              <a16:creationId xmlns:a16="http://schemas.microsoft.com/office/drawing/2014/main" id="{00000000-0008-0000-2000-0000D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5" name="247 CuadroTexto">
          <a:extLst>
            <a:ext uri="{FF2B5EF4-FFF2-40B4-BE49-F238E27FC236}">
              <a16:creationId xmlns:a16="http://schemas.microsoft.com/office/drawing/2014/main" id="{00000000-0008-0000-2000-0000D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6" name="248 CuadroTexto">
          <a:extLst>
            <a:ext uri="{FF2B5EF4-FFF2-40B4-BE49-F238E27FC236}">
              <a16:creationId xmlns:a16="http://schemas.microsoft.com/office/drawing/2014/main" id="{00000000-0008-0000-2000-0000D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7" name="249 CuadroTexto">
          <a:extLst>
            <a:ext uri="{FF2B5EF4-FFF2-40B4-BE49-F238E27FC236}">
              <a16:creationId xmlns:a16="http://schemas.microsoft.com/office/drawing/2014/main" id="{00000000-0008-0000-2000-0000D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8" name="250 CuadroTexto">
          <a:extLst>
            <a:ext uri="{FF2B5EF4-FFF2-40B4-BE49-F238E27FC236}">
              <a16:creationId xmlns:a16="http://schemas.microsoft.com/office/drawing/2014/main" id="{00000000-0008-0000-2000-0000D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19" name="251 CuadroTexto">
          <a:extLst>
            <a:ext uri="{FF2B5EF4-FFF2-40B4-BE49-F238E27FC236}">
              <a16:creationId xmlns:a16="http://schemas.microsoft.com/office/drawing/2014/main" id="{00000000-0008-0000-2000-0000D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0" name="252 CuadroTexto">
          <a:extLst>
            <a:ext uri="{FF2B5EF4-FFF2-40B4-BE49-F238E27FC236}">
              <a16:creationId xmlns:a16="http://schemas.microsoft.com/office/drawing/2014/main" id="{00000000-0008-0000-2000-0000D8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1" name="253 CuadroTexto">
          <a:extLst>
            <a:ext uri="{FF2B5EF4-FFF2-40B4-BE49-F238E27FC236}">
              <a16:creationId xmlns:a16="http://schemas.microsoft.com/office/drawing/2014/main" id="{00000000-0008-0000-2000-0000D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2" name="254 CuadroTexto">
          <a:extLst>
            <a:ext uri="{FF2B5EF4-FFF2-40B4-BE49-F238E27FC236}">
              <a16:creationId xmlns:a16="http://schemas.microsoft.com/office/drawing/2014/main" id="{00000000-0008-0000-2000-0000D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3" name="255 CuadroTexto">
          <a:extLst>
            <a:ext uri="{FF2B5EF4-FFF2-40B4-BE49-F238E27FC236}">
              <a16:creationId xmlns:a16="http://schemas.microsoft.com/office/drawing/2014/main" id="{00000000-0008-0000-2000-0000D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4" name="256 CuadroTexto">
          <a:extLst>
            <a:ext uri="{FF2B5EF4-FFF2-40B4-BE49-F238E27FC236}">
              <a16:creationId xmlns:a16="http://schemas.microsoft.com/office/drawing/2014/main" id="{00000000-0008-0000-2000-0000D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5" name="257 CuadroTexto">
          <a:extLst>
            <a:ext uri="{FF2B5EF4-FFF2-40B4-BE49-F238E27FC236}">
              <a16:creationId xmlns:a16="http://schemas.microsoft.com/office/drawing/2014/main" id="{00000000-0008-0000-2000-0000D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6" name="258 CuadroTexto">
          <a:extLst>
            <a:ext uri="{FF2B5EF4-FFF2-40B4-BE49-F238E27FC236}">
              <a16:creationId xmlns:a16="http://schemas.microsoft.com/office/drawing/2014/main" id="{00000000-0008-0000-2000-0000D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7" name="259 CuadroTexto">
          <a:extLst>
            <a:ext uri="{FF2B5EF4-FFF2-40B4-BE49-F238E27FC236}">
              <a16:creationId xmlns:a16="http://schemas.microsoft.com/office/drawing/2014/main" id="{00000000-0008-0000-2000-0000D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8" name="260 CuadroTexto">
          <a:extLst>
            <a:ext uri="{FF2B5EF4-FFF2-40B4-BE49-F238E27FC236}">
              <a16:creationId xmlns:a16="http://schemas.microsoft.com/office/drawing/2014/main" id="{00000000-0008-0000-2000-0000E0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29" name="261 CuadroTexto">
          <a:extLst>
            <a:ext uri="{FF2B5EF4-FFF2-40B4-BE49-F238E27FC236}">
              <a16:creationId xmlns:a16="http://schemas.microsoft.com/office/drawing/2014/main" id="{00000000-0008-0000-2000-0000E1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0" name="262 CuadroTexto">
          <a:extLst>
            <a:ext uri="{FF2B5EF4-FFF2-40B4-BE49-F238E27FC236}">
              <a16:creationId xmlns:a16="http://schemas.microsoft.com/office/drawing/2014/main" id="{00000000-0008-0000-2000-0000E2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1" name="263 CuadroTexto">
          <a:extLst>
            <a:ext uri="{FF2B5EF4-FFF2-40B4-BE49-F238E27FC236}">
              <a16:creationId xmlns:a16="http://schemas.microsoft.com/office/drawing/2014/main" id="{00000000-0008-0000-2000-0000E3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2" name="264 CuadroTexto">
          <a:extLst>
            <a:ext uri="{FF2B5EF4-FFF2-40B4-BE49-F238E27FC236}">
              <a16:creationId xmlns:a16="http://schemas.microsoft.com/office/drawing/2014/main" id="{00000000-0008-0000-2000-0000E4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3" name="265 CuadroTexto">
          <a:extLst>
            <a:ext uri="{FF2B5EF4-FFF2-40B4-BE49-F238E27FC236}">
              <a16:creationId xmlns:a16="http://schemas.microsoft.com/office/drawing/2014/main" id="{00000000-0008-0000-2000-0000E5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4" name="266 CuadroTexto">
          <a:extLst>
            <a:ext uri="{FF2B5EF4-FFF2-40B4-BE49-F238E27FC236}">
              <a16:creationId xmlns:a16="http://schemas.microsoft.com/office/drawing/2014/main" id="{00000000-0008-0000-2000-0000E6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35" name="267 CuadroTexto">
          <a:extLst>
            <a:ext uri="{FF2B5EF4-FFF2-40B4-BE49-F238E27FC236}">
              <a16:creationId xmlns:a16="http://schemas.microsoft.com/office/drawing/2014/main" id="{00000000-0008-0000-2000-0000E7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6" name="268 CuadroTexto">
          <a:extLst>
            <a:ext uri="{FF2B5EF4-FFF2-40B4-BE49-F238E27FC236}">
              <a16:creationId xmlns:a16="http://schemas.microsoft.com/office/drawing/2014/main" id="{00000000-0008-0000-2000-0000E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7" name="269 CuadroTexto">
          <a:extLst>
            <a:ext uri="{FF2B5EF4-FFF2-40B4-BE49-F238E27FC236}">
              <a16:creationId xmlns:a16="http://schemas.microsoft.com/office/drawing/2014/main" id="{00000000-0008-0000-2000-0000E9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8" name="270 CuadroTexto">
          <a:extLst>
            <a:ext uri="{FF2B5EF4-FFF2-40B4-BE49-F238E27FC236}">
              <a16:creationId xmlns:a16="http://schemas.microsoft.com/office/drawing/2014/main" id="{00000000-0008-0000-2000-0000EA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39" name="271 CuadroTexto">
          <a:extLst>
            <a:ext uri="{FF2B5EF4-FFF2-40B4-BE49-F238E27FC236}">
              <a16:creationId xmlns:a16="http://schemas.microsoft.com/office/drawing/2014/main" id="{00000000-0008-0000-2000-0000EB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0" name="272 CuadroTexto">
          <a:extLst>
            <a:ext uri="{FF2B5EF4-FFF2-40B4-BE49-F238E27FC236}">
              <a16:creationId xmlns:a16="http://schemas.microsoft.com/office/drawing/2014/main" id="{00000000-0008-0000-2000-0000EC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1" name="273 CuadroTexto">
          <a:extLst>
            <a:ext uri="{FF2B5EF4-FFF2-40B4-BE49-F238E27FC236}">
              <a16:creationId xmlns:a16="http://schemas.microsoft.com/office/drawing/2014/main" id="{00000000-0008-0000-2000-0000ED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2" name="274 CuadroTexto">
          <a:extLst>
            <a:ext uri="{FF2B5EF4-FFF2-40B4-BE49-F238E27FC236}">
              <a16:creationId xmlns:a16="http://schemas.microsoft.com/office/drawing/2014/main" id="{00000000-0008-0000-2000-0000EE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3" name="275 CuadroTexto">
          <a:extLst>
            <a:ext uri="{FF2B5EF4-FFF2-40B4-BE49-F238E27FC236}">
              <a16:creationId xmlns:a16="http://schemas.microsoft.com/office/drawing/2014/main" id="{00000000-0008-0000-2000-0000EF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4" name="276 CuadroTexto">
          <a:extLst>
            <a:ext uri="{FF2B5EF4-FFF2-40B4-BE49-F238E27FC236}">
              <a16:creationId xmlns:a16="http://schemas.microsoft.com/office/drawing/2014/main" id="{00000000-0008-0000-2000-0000F0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5" name="277 CuadroTexto">
          <a:extLst>
            <a:ext uri="{FF2B5EF4-FFF2-40B4-BE49-F238E27FC236}">
              <a16:creationId xmlns:a16="http://schemas.microsoft.com/office/drawing/2014/main" id="{00000000-0008-0000-2000-0000F1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6" name="278 CuadroTexto">
          <a:extLst>
            <a:ext uri="{FF2B5EF4-FFF2-40B4-BE49-F238E27FC236}">
              <a16:creationId xmlns:a16="http://schemas.microsoft.com/office/drawing/2014/main" id="{00000000-0008-0000-2000-0000F2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7" name="279 CuadroTexto">
          <a:extLst>
            <a:ext uri="{FF2B5EF4-FFF2-40B4-BE49-F238E27FC236}">
              <a16:creationId xmlns:a16="http://schemas.microsoft.com/office/drawing/2014/main" id="{00000000-0008-0000-2000-0000F3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8" name="280 CuadroTexto">
          <a:extLst>
            <a:ext uri="{FF2B5EF4-FFF2-40B4-BE49-F238E27FC236}">
              <a16:creationId xmlns:a16="http://schemas.microsoft.com/office/drawing/2014/main" id="{00000000-0008-0000-2000-0000F4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49" name="281 CuadroTexto">
          <a:extLst>
            <a:ext uri="{FF2B5EF4-FFF2-40B4-BE49-F238E27FC236}">
              <a16:creationId xmlns:a16="http://schemas.microsoft.com/office/drawing/2014/main" id="{00000000-0008-0000-2000-0000F5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0" name="282 CuadroTexto">
          <a:extLst>
            <a:ext uri="{FF2B5EF4-FFF2-40B4-BE49-F238E27FC236}">
              <a16:creationId xmlns:a16="http://schemas.microsoft.com/office/drawing/2014/main" id="{00000000-0008-0000-2000-0000F6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1" name="283 CuadroTexto">
          <a:extLst>
            <a:ext uri="{FF2B5EF4-FFF2-40B4-BE49-F238E27FC236}">
              <a16:creationId xmlns:a16="http://schemas.microsoft.com/office/drawing/2014/main" id="{00000000-0008-0000-2000-0000F7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552" name="284 CuadroTexto">
          <a:extLst>
            <a:ext uri="{FF2B5EF4-FFF2-40B4-BE49-F238E27FC236}">
              <a16:creationId xmlns:a16="http://schemas.microsoft.com/office/drawing/2014/main" id="{00000000-0008-0000-2000-0000F809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3" name="285 CuadroTexto">
          <a:extLst>
            <a:ext uri="{FF2B5EF4-FFF2-40B4-BE49-F238E27FC236}">
              <a16:creationId xmlns:a16="http://schemas.microsoft.com/office/drawing/2014/main" id="{00000000-0008-0000-2000-0000F9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4" name="286 CuadroTexto">
          <a:extLst>
            <a:ext uri="{FF2B5EF4-FFF2-40B4-BE49-F238E27FC236}">
              <a16:creationId xmlns:a16="http://schemas.microsoft.com/office/drawing/2014/main" id="{00000000-0008-0000-2000-0000FA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5" name="287 CuadroTexto">
          <a:extLst>
            <a:ext uri="{FF2B5EF4-FFF2-40B4-BE49-F238E27FC236}">
              <a16:creationId xmlns:a16="http://schemas.microsoft.com/office/drawing/2014/main" id="{00000000-0008-0000-2000-0000FB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6" name="288 CuadroTexto">
          <a:extLst>
            <a:ext uri="{FF2B5EF4-FFF2-40B4-BE49-F238E27FC236}">
              <a16:creationId xmlns:a16="http://schemas.microsoft.com/office/drawing/2014/main" id="{00000000-0008-0000-2000-0000FC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7" name="289 CuadroTexto">
          <a:extLst>
            <a:ext uri="{FF2B5EF4-FFF2-40B4-BE49-F238E27FC236}">
              <a16:creationId xmlns:a16="http://schemas.microsoft.com/office/drawing/2014/main" id="{00000000-0008-0000-2000-0000FD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8" name="290 CuadroTexto">
          <a:extLst>
            <a:ext uri="{FF2B5EF4-FFF2-40B4-BE49-F238E27FC236}">
              <a16:creationId xmlns:a16="http://schemas.microsoft.com/office/drawing/2014/main" id="{00000000-0008-0000-2000-0000FE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59" name="291 CuadroTexto">
          <a:extLst>
            <a:ext uri="{FF2B5EF4-FFF2-40B4-BE49-F238E27FC236}">
              <a16:creationId xmlns:a16="http://schemas.microsoft.com/office/drawing/2014/main" id="{00000000-0008-0000-2000-0000FF09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0" name="292 CuadroTexto">
          <a:extLst>
            <a:ext uri="{FF2B5EF4-FFF2-40B4-BE49-F238E27FC236}">
              <a16:creationId xmlns:a16="http://schemas.microsoft.com/office/drawing/2014/main" id="{00000000-0008-0000-2000-00000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1" name="293 CuadroTexto">
          <a:extLst>
            <a:ext uri="{FF2B5EF4-FFF2-40B4-BE49-F238E27FC236}">
              <a16:creationId xmlns:a16="http://schemas.microsoft.com/office/drawing/2014/main" id="{00000000-0008-0000-2000-00000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2" name="294 CuadroTexto">
          <a:extLst>
            <a:ext uri="{FF2B5EF4-FFF2-40B4-BE49-F238E27FC236}">
              <a16:creationId xmlns:a16="http://schemas.microsoft.com/office/drawing/2014/main" id="{00000000-0008-0000-2000-00000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3" name="295 CuadroTexto">
          <a:extLst>
            <a:ext uri="{FF2B5EF4-FFF2-40B4-BE49-F238E27FC236}">
              <a16:creationId xmlns:a16="http://schemas.microsoft.com/office/drawing/2014/main" id="{00000000-0008-0000-2000-00000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4" name="296 CuadroTexto">
          <a:extLst>
            <a:ext uri="{FF2B5EF4-FFF2-40B4-BE49-F238E27FC236}">
              <a16:creationId xmlns:a16="http://schemas.microsoft.com/office/drawing/2014/main" id="{00000000-0008-0000-2000-00000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00000000-0008-0000-2000-00000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00000000-0008-0000-2000-00000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7" name="3 CuadroTexto">
          <a:extLst>
            <a:ext uri="{FF2B5EF4-FFF2-40B4-BE49-F238E27FC236}">
              <a16:creationId xmlns:a16="http://schemas.microsoft.com/office/drawing/2014/main" id="{00000000-0008-0000-2000-00000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8" name="4 CuadroTexto">
          <a:extLst>
            <a:ext uri="{FF2B5EF4-FFF2-40B4-BE49-F238E27FC236}">
              <a16:creationId xmlns:a16="http://schemas.microsoft.com/office/drawing/2014/main" id="{00000000-0008-0000-2000-00000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69" name="5 CuadroTexto">
          <a:extLst>
            <a:ext uri="{FF2B5EF4-FFF2-40B4-BE49-F238E27FC236}">
              <a16:creationId xmlns:a16="http://schemas.microsoft.com/office/drawing/2014/main" id="{00000000-0008-0000-2000-00000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0" name="6 CuadroTexto">
          <a:extLst>
            <a:ext uri="{FF2B5EF4-FFF2-40B4-BE49-F238E27FC236}">
              <a16:creationId xmlns:a16="http://schemas.microsoft.com/office/drawing/2014/main" id="{00000000-0008-0000-2000-00000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1" name="7 CuadroTexto">
          <a:extLst>
            <a:ext uri="{FF2B5EF4-FFF2-40B4-BE49-F238E27FC236}">
              <a16:creationId xmlns:a16="http://schemas.microsoft.com/office/drawing/2014/main" id="{00000000-0008-0000-2000-00000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2" name="8 CuadroTexto">
          <a:extLst>
            <a:ext uri="{FF2B5EF4-FFF2-40B4-BE49-F238E27FC236}">
              <a16:creationId xmlns:a16="http://schemas.microsoft.com/office/drawing/2014/main" id="{00000000-0008-0000-2000-00000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3" name="9 CuadroTexto">
          <a:extLst>
            <a:ext uri="{FF2B5EF4-FFF2-40B4-BE49-F238E27FC236}">
              <a16:creationId xmlns:a16="http://schemas.microsoft.com/office/drawing/2014/main" id="{00000000-0008-0000-2000-00000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4" name="10 CuadroTexto">
          <a:extLst>
            <a:ext uri="{FF2B5EF4-FFF2-40B4-BE49-F238E27FC236}">
              <a16:creationId xmlns:a16="http://schemas.microsoft.com/office/drawing/2014/main" id="{00000000-0008-0000-2000-00000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5" name="11 CuadroTexto">
          <a:extLst>
            <a:ext uri="{FF2B5EF4-FFF2-40B4-BE49-F238E27FC236}">
              <a16:creationId xmlns:a16="http://schemas.microsoft.com/office/drawing/2014/main" id="{00000000-0008-0000-2000-00000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6" name="12 CuadroTexto">
          <a:extLst>
            <a:ext uri="{FF2B5EF4-FFF2-40B4-BE49-F238E27FC236}">
              <a16:creationId xmlns:a16="http://schemas.microsoft.com/office/drawing/2014/main" id="{00000000-0008-0000-2000-00001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7" name="13 CuadroTexto">
          <a:extLst>
            <a:ext uri="{FF2B5EF4-FFF2-40B4-BE49-F238E27FC236}">
              <a16:creationId xmlns:a16="http://schemas.microsoft.com/office/drawing/2014/main" id="{00000000-0008-0000-2000-00001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8" name="14 CuadroTexto">
          <a:extLst>
            <a:ext uri="{FF2B5EF4-FFF2-40B4-BE49-F238E27FC236}">
              <a16:creationId xmlns:a16="http://schemas.microsoft.com/office/drawing/2014/main" id="{00000000-0008-0000-2000-00001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79" name="15 CuadroTexto">
          <a:extLst>
            <a:ext uri="{FF2B5EF4-FFF2-40B4-BE49-F238E27FC236}">
              <a16:creationId xmlns:a16="http://schemas.microsoft.com/office/drawing/2014/main" id="{00000000-0008-0000-2000-00001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0" name="16 CuadroTexto">
          <a:extLst>
            <a:ext uri="{FF2B5EF4-FFF2-40B4-BE49-F238E27FC236}">
              <a16:creationId xmlns:a16="http://schemas.microsoft.com/office/drawing/2014/main" id="{00000000-0008-0000-2000-00001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1" name="18 CuadroTexto">
          <a:extLst>
            <a:ext uri="{FF2B5EF4-FFF2-40B4-BE49-F238E27FC236}">
              <a16:creationId xmlns:a16="http://schemas.microsoft.com/office/drawing/2014/main" id="{00000000-0008-0000-2000-00001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2" name="19 CuadroTexto">
          <a:extLst>
            <a:ext uri="{FF2B5EF4-FFF2-40B4-BE49-F238E27FC236}">
              <a16:creationId xmlns:a16="http://schemas.microsoft.com/office/drawing/2014/main" id="{00000000-0008-0000-2000-00001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3" name="20 CuadroTexto">
          <a:extLst>
            <a:ext uri="{FF2B5EF4-FFF2-40B4-BE49-F238E27FC236}">
              <a16:creationId xmlns:a16="http://schemas.microsoft.com/office/drawing/2014/main" id="{00000000-0008-0000-2000-00001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4" name="21 CuadroTexto">
          <a:extLst>
            <a:ext uri="{FF2B5EF4-FFF2-40B4-BE49-F238E27FC236}">
              <a16:creationId xmlns:a16="http://schemas.microsoft.com/office/drawing/2014/main" id="{00000000-0008-0000-2000-00001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5" name="22 CuadroTexto">
          <a:extLst>
            <a:ext uri="{FF2B5EF4-FFF2-40B4-BE49-F238E27FC236}">
              <a16:creationId xmlns:a16="http://schemas.microsoft.com/office/drawing/2014/main" id="{00000000-0008-0000-2000-00001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6" name="23 CuadroTexto">
          <a:extLst>
            <a:ext uri="{FF2B5EF4-FFF2-40B4-BE49-F238E27FC236}">
              <a16:creationId xmlns:a16="http://schemas.microsoft.com/office/drawing/2014/main" id="{00000000-0008-0000-2000-00001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7" name="24 CuadroTexto">
          <a:extLst>
            <a:ext uri="{FF2B5EF4-FFF2-40B4-BE49-F238E27FC236}">
              <a16:creationId xmlns:a16="http://schemas.microsoft.com/office/drawing/2014/main" id="{00000000-0008-0000-2000-00001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8" name="25 CuadroTexto">
          <a:extLst>
            <a:ext uri="{FF2B5EF4-FFF2-40B4-BE49-F238E27FC236}">
              <a16:creationId xmlns:a16="http://schemas.microsoft.com/office/drawing/2014/main" id="{00000000-0008-0000-2000-00001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89" name="26 CuadroTexto">
          <a:extLst>
            <a:ext uri="{FF2B5EF4-FFF2-40B4-BE49-F238E27FC236}">
              <a16:creationId xmlns:a16="http://schemas.microsoft.com/office/drawing/2014/main" id="{00000000-0008-0000-2000-00001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0" name="27 CuadroTexto">
          <a:extLst>
            <a:ext uri="{FF2B5EF4-FFF2-40B4-BE49-F238E27FC236}">
              <a16:creationId xmlns:a16="http://schemas.microsoft.com/office/drawing/2014/main" id="{00000000-0008-0000-2000-00001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1" name="28 CuadroTexto">
          <a:extLst>
            <a:ext uri="{FF2B5EF4-FFF2-40B4-BE49-F238E27FC236}">
              <a16:creationId xmlns:a16="http://schemas.microsoft.com/office/drawing/2014/main" id="{00000000-0008-0000-2000-00001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2" name="29 CuadroTexto">
          <a:extLst>
            <a:ext uri="{FF2B5EF4-FFF2-40B4-BE49-F238E27FC236}">
              <a16:creationId xmlns:a16="http://schemas.microsoft.com/office/drawing/2014/main" id="{00000000-0008-0000-2000-00002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3" name="30 CuadroTexto">
          <a:extLst>
            <a:ext uri="{FF2B5EF4-FFF2-40B4-BE49-F238E27FC236}">
              <a16:creationId xmlns:a16="http://schemas.microsoft.com/office/drawing/2014/main" id="{00000000-0008-0000-2000-00002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4" name="31 CuadroTexto">
          <a:extLst>
            <a:ext uri="{FF2B5EF4-FFF2-40B4-BE49-F238E27FC236}">
              <a16:creationId xmlns:a16="http://schemas.microsoft.com/office/drawing/2014/main" id="{00000000-0008-0000-2000-00002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5" name="32 CuadroTexto">
          <a:extLst>
            <a:ext uri="{FF2B5EF4-FFF2-40B4-BE49-F238E27FC236}">
              <a16:creationId xmlns:a16="http://schemas.microsoft.com/office/drawing/2014/main" id="{00000000-0008-0000-2000-00002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6" name="33 CuadroTexto">
          <a:extLst>
            <a:ext uri="{FF2B5EF4-FFF2-40B4-BE49-F238E27FC236}">
              <a16:creationId xmlns:a16="http://schemas.microsoft.com/office/drawing/2014/main" id="{00000000-0008-0000-2000-00002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7" name="34 CuadroTexto">
          <a:extLst>
            <a:ext uri="{FF2B5EF4-FFF2-40B4-BE49-F238E27FC236}">
              <a16:creationId xmlns:a16="http://schemas.microsoft.com/office/drawing/2014/main" id="{00000000-0008-0000-2000-00002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8" name="35 CuadroTexto">
          <a:extLst>
            <a:ext uri="{FF2B5EF4-FFF2-40B4-BE49-F238E27FC236}">
              <a16:creationId xmlns:a16="http://schemas.microsoft.com/office/drawing/2014/main" id="{00000000-0008-0000-2000-00002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599" name="36 CuadroTexto">
          <a:extLst>
            <a:ext uri="{FF2B5EF4-FFF2-40B4-BE49-F238E27FC236}">
              <a16:creationId xmlns:a16="http://schemas.microsoft.com/office/drawing/2014/main" id="{00000000-0008-0000-2000-00002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0" name="37 CuadroTexto">
          <a:extLst>
            <a:ext uri="{FF2B5EF4-FFF2-40B4-BE49-F238E27FC236}">
              <a16:creationId xmlns:a16="http://schemas.microsoft.com/office/drawing/2014/main" id="{00000000-0008-0000-2000-00002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1" name="38 CuadroTexto">
          <a:extLst>
            <a:ext uri="{FF2B5EF4-FFF2-40B4-BE49-F238E27FC236}">
              <a16:creationId xmlns:a16="http://schemas.microsoft.com/office/drawing/2014/main" id="{00000000-0008-0000-2000-00002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2" name="39 CuadroTexto">
          <a:extLst>
            <a:ext uri="{FF2B5EF4-FFF2-40B4-BE49-F238E27FC236}">
              <a16:creationId xmlns:a16="http://schemas.microsoft.com/office/drawing/2014/main" id="{00000000-0008-0000-2000-00002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3" name="40 CuadroTexto">
          <a:extLst>
            <a:ext uri="{FF2B5EF4-FFF2-40B4-BE49-F238E27FC236}">
              <a16:creationId xmlns:a16="http://schemas.microsoft.com/office/drawing/2014/main" id="{00000000-0008-0000-2000-00002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4" name="41 CuadroTexto">
          <a:extLst>
            <a:ext uri="{FF2B5EF4-FFF2-40B4-BE49-F238E27FC236}">
              <a16:creationId xmlns:a16="http://schemas.microsoft.com/office/drawing/2014/main" id="{00000000-0008-0000-2000-00002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5" name="42 CuadroTexto">
          <a:extLst>
            <a:ext uri="{FF2B5EF4-FFF2-40B4-BE49-F238E27FC236}">
              <a16:creationId xmlns:a16="http://schemas.microsoft.com/office/drawing/2014/main" id="{00000000-0008-0000-2000-00002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6" name="43 CuadroTexto">
          <a:extLst>
            <a:ext uri="{FF2B5EF4-FFF2-40B4-BE49-F238E27FC236}">
              <a16:creationId xmlns:a16="http://schemas.microsoft.com/office/drawing/2014/main" id="{00000000-0008-0000-2000-00002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7" name="44 CuadroTexto">
          <a:extLst>
            <a:ext uri="{FF2B5EF4-FFF2-40B4-BE49-F238E27FC236}">
              <a16:creationId xmlns:a16="http://schemas.microsoft.com/office/drawing/2014/main" id="{00000000-0008-0000-2000-00002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8" name="45 CuadroTexto">
          <a:extLst>
            <a:ext uri="{FF2B5EF4-FFF2-40B4-BE49-F238E27FC236}">
              <a16:creationId xmlns:a16="http://schemas.microsoft.com/office/drawing/2014/main" id="{00000000-0008-0000-2000-00003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09" name="46 CuadroTexto">
          <a:extLst>
            <a:ext uri="{FF2B5EF4-FFF2-40B4-BE49-F238E27FC236}">
              <a16:creationId xmlns:a16="http://schemas.microsoft.com/office/drawing/2014/main" id="{00000000-0008-0000-2000-00003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0" name="47 CuadroTexto">
          <a:extLst>
            <a:ext uri="{FF2B5EF4-FFF2-40B4-BE49-F238E27FC236}">
              <a16:creationId xmlns:a16="http://schemas.microsoft.com/office/drawing/2014/main" id="{00000000-0008-0000-2000-00003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1" name="48 CuadroTexto">
          <a:extLst>
            <a:ext uri="{FF2B5EF4-FFF2-40B4-BE49-F238E27FC236}">
              <a16:creationId xmlns:a16="http://schemas.microsoft.com/office/drawing/2014/main" id="{00000000-0008-0000-2000-00003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2" name="49 CuadroTexto">
          <a:extLst>
            <a:ext uri="{FF2B5EF4-FFF2-40B4-BE49-F238E27FC236}">
              <a16:creationId xmlns:a16="http://schemas.microsoft.com/office/drawing/2014/main" id="{00000000-0008-0000-2000-00003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3" name="50 CuadroTexto">
          <a:extLst>
            <a:ext uri="{FF2B5EF4-FFF2-40B4-BE49-F238E27FC236}">
              <a16:creationId xmlns:a16="http://schemas.microsoft.com/office/drawing/2014/main" id="{00000000-0008-0000-2000-00003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4" name="51 CuadroTexto">
          <a:extLst>
            <a:ext uri="{FF2B5EF4-FFF2-40B4-BE49-F238E27FC236}">
              <a16:creationId xmlns:a16="http://schemas.microsoft.com/office/drawing/2014/main" id="{00000000-0008-0000-2000-00003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5" name="52 CuadroTexto">
          <a:extLst>
            <a:ext uri="{FF2B5EF4-FFF2-40B4-BE49-F238E27FC236}">
              <a16:creationId xmlns:a16="http://schemas.microsoft.com/office/drawing/2014/main" id="{00000000-0008-0000-2000-00003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6" name="53 CuadroTexto">
          <a:extLst>
            <a:ext uri="{FF2B5EF4-FFF2-40B4-BE49-F238E27FC236}">
              <a16:creationId xmlns:a16="http://schemas.microsoft.com/office/drawing/2014/main" id="{00000000-0008-0000-2000-00003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7" name="54 CuadroTexto">
          <a:extLst>
            <a:ext uri="{FF2B5EF4-FFF2-40B4-BE49-F238E27FC236}">
              <a16:creationId xmlns:a16="http://schemas.microsoft.com/office/drawing/2014/main" id="{00000000-0008-0000-2000-00003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8" name="55 CuadroTexto">
          <a:extLst>
            <a:ext uri="{FF2B5EF4-FFF2-40B4-BE49-F238E27FC236}">
              <a16:creationId xmlns:a16="http://schemas.microsoft.com/office/drawing/2014/main" id="{00000000-0008-0000-2000-00003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19" name="56 CuadroTexto">
          <a:extLst>
            <a:ext uri="{FF2B5EF4-FFF2-40B4-BE49-F238E27FC236}">
              <a16:creationId xmlns:a16="http://schemas.microsoft.com/office/drawing/2014/main" id="{00000000-0008-0000-2000-00003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0" name="57 CuadroTexto">
          <a:extLst>
            <a:ext uri="{FF2B5EF4-FFF2-40B4-BE49-F238E27FC236}">
              <a16:creationId xmlns:a16="http://schemas.microsoft.com/office/drawing/2014/main" id="{00000000-0008-0000-2000-00003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1" name="58 CuadroTexto">
          <a:extLst>
            <a:ext uri="{FF2B5EF4-FFF2-40B4-BE49-F238E27FC236}">
              <a16:creationId xmlns:a16="http://schemas.microsoft.com/office/drawing/2014/main" id="{00000000-0008-0000-2000-00003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2" name="59 CuadroTexto">
          <a:extLst>
            <a:ext uri="{FF2B5EF4-FFF2-40B4-BE49-F238E27FC236}">
              <a16:creationId xmlns:a16="http://schemas.microsoft.com/office/drawing/2014/main" id="{00000000-0008-0000-2000-00003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3" name="60 CuadroTexto">
          <a:extLst>
            <a:ext uri="{FF2B5EF4-FFF2-40B4-BE49-F238E27FC236}">
              <a16:creationId xmlns:a16="http://schemas.microsoft.com/office/drawing/2014/main" id="{00000000-0008-0000-2000-00003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4" name="61 CuadroTexto">
          <a:extLst>
            <a:ext uri="{FF2B5EF4-FFF2-40B4-BE49-F238E27FC236}">
              <a16:creationId xmlns:a16="http://schemas.microsoft.com/office/drawing/2014/main" id="{00000000-0008-0000-2000-00004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5" name="62 CuadroTexto">
          <a:extLst>
            <a:ext uri="{FF2B5EF4-FFF2-40B4-BE49-F238E27FC236}">
              <a16:creationId xmlns:a16="http://schemas.microsoft.com/office/drawing/2014/main" id="{00000000-0008-0000-2000-00004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6" name="63 CuadroTexto">
          <a:extLst>
            <a:ext uri="{FF2B5EF4-FFF2-40B4-BE49-F238E27FC236}">
              <a16:creationId xmlns:a16="http://schemas.microsoft.com/office/drawing/2014/main" id="{00000000-0008-0000-2000-00004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7" name="64 CuadroTexto">
          <a:extLst>
            <a:ext uri="{FF2B5EF4-FFF2-40B4-BE49-F238E27FC236}">
              <a16:creationId xmlns:a16="http://schemas.microsoft.com/office/drawing/2014/main" id="{00000000-0008-0000-2000-00004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8" name="65 CuadroTexto">
          <a:extLst>
            <a:ext uri="{FF2B5EF4-FFF2-40B4-BE49-F238E27FC236}">
              <a16:creationId xmlns:a16="http://schemas.microsoft.com/office/drawing/2014/main" id="{00000000-0008-0000-2000-00004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29" name="66 CuadroTexto">
          <a:extLst>
            <a:ext uri="{FF2B5EF4-FFF2-40B4-BE49-F238E27FC236}">
              <a16:creationId xmlns:a16="http://schemas.microsoft.com/office/drawing/2014/main" id="{00000000-0008-0000-2000-00004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0" name="67 CuadroTexto">
          <a:extLst>
            <a:ext uri="{FF2B5EF4-FFF2-40B4-BE49-F238E27FC236}">
              <a16:creationId xmlns:a16="http://schemas.microsoft.com/office/drawing/2014/main" id="{00000000-0008-0000-2000-00004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1" name="68 CuadroTexto">
          <a:extLst>
            <a:ext uri="{FF2B5EF4-FFF2-40B4-BE49-F238E27FC236}">
              <a16:creationId xmlns:a16="http://schemas.microsoft.com/office/drawing/2014/main" id="{00000000-0008-0000-2000-00004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2" name="69 CuadroTexto">
          <a:extLst>
            <a:ext uri="{FF2B5EF4-FFF2-40B4-BE49-F238E27FC236}">
              <a16:creationId xmlns:a16="http://schemas.microsoft.com/office/drawing/2014/main" id="{00000000-0008-0000-2000-00004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3" name="70 CuadroTexto">
          <a:extLst>
            <a:ext uri="{FF2B5EF4-FFF2-40B4-BE49-F238E27FC236}">
              <a16:creationId xmlns:a16="http://schemas.microsoft.com/office/drawing/2014/main" id="{00000000-0008-0000-2000-00004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4" name="71 CuadroTexto">
          <a:extLst>
            <a:ext uri="{FF2B5EF4-FFF2-40B4-BE49-F238E27FC236}">
              <a16:creationId xmlns:a16="http://schemas.microsoft.com/office/drawing/2014/main" id="{00000000-0008-0000-2000-00004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5" name="72 CuadroTexto">
          <a:extLst>
            <a:ext uri="{FF2B5EF4-FFF2-40B4-BE49-F238E27FC236}">
              <a16:creationId xmlns:a16="http://schemas.microsoft.com/office/drawing/2014/main" id="{00000000-0008-0000-2000-00004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6" name="73 CuadroTexto">
          <a:extLst>
            <a:ext uri="{FF2B5EF4-FFF2-40B4-BE49-F238E27FC236}">
              <a16:creationId xmlns:a16="http://schemas.microsoft.com/office/drawing/2014/main" id="{00000000-0008-0000-2000-00004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7" name="74 CuadroTexto">
          <a:extLst>
            <a:ext uri="{FF2B5EF4-FFF2-40B4-BE49-F238E27FC236}">
              <a16:creationId xmlns:a16="http://schemas.microsoft.com/office/drawing/2014/main" id="{00000000-0008-0000-2000-00004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8" name="75 CuadroTexto">
          <a:extLst>
            <a:ext uri="{FF2B5EF4-FFF2-40B4-BE49-F238E27FC236}">
              <a16:creationId xmlns:a16="http://schemas.microsoft.com/office/drawing/2014/main" id="{00000000-0008-0000-2000-00004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39" name="76 CuadroTexto">
          <a:extLst>
            <a:ext uri="{FF2B5EF4-FFF2-40B4-BE49-F238E27FC236}">
              <a16:creationId xmlns:a16="http://schemas.microsoft.com/office/drawing/2014/main" id="{00000000-0008-0000-2000-00004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0" name="77 CuadroTexto">
          <a:extLst>
            <a:ext uri="{FF2B5EF4-FFF2-40B4-BE49-F238E27FC236}">
              <a16:creationId xmlns:a16="http://schemas.microsoft.com/office/drawing/2014/main" id="{00000000-0008-0000-2000-00005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1" name="78 CuadroTexto">
          <a:extLst>
            <a:ext uri="{FF2B5EF4-FFF2-40B4-BE49-F238E27FC236}">
              <a16:creationId xmlns:a16="http://schemas.microsoft.com/office/drawing/2014/main" id="{00000000-0008-0000-2000-00005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2" name="79 CuadroTexto">
          <a:extLst>
            <a:ext uri="{FF2B5EF4-FFF2-40B4-BE49-F238E27FC236}">
              <a16:creationId xmlns:a16="http://schemas.microsoft.com/office/drawing/2014/main" id="{00000000-0008-0000-2000-00005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3" name="80 CuadroTexto">
          <a:extLst>
            <a:ext uri="{FF2B5EF4-FFF2-40B4-BE49-F238E27FC236}">
              <a16:creationId xmlns:a16="http://schemas.microsoft.com/office/drawing/2014/main" id="{00000000-0008-0000-2000-00005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4" name="81 CuadroTexto">
          <a:extLst>
            <a:ext uri="{FF2B5EF4-FFF2-40B4-BE49-F238E27FC236}">
              <a16:creationId xmlns:a16="http://schemas.microsoft.com/office/drawing/2014/main" id="{00000000-0008-0000-2000-00005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5" name="82 CuadroTexto">
          <a:extLst>
            <a:ext uri="{FF2B5EF4-FFF2-40B4-BE49-F238E27FC236}">
              <a16:creationId xmlns:a16="http://schemas.microsoft.com/office/drawing/2014/main" id="{00000000-0008-0000-2000-00005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6" name="83 CuadroTexto">
          <a:extLst>
            <a:ext uri="{FF2B5EF4-FFF2-40B4-BE49-F238E27FC236}">
              <a16:creationId xmlns:a16="http://schemas.microsoft.com/office/drawing/2014/main" id="{00000000-0008-0000-2000-00005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7" name="84 CuadroTexto">
          <a:extLst>
            <a:ext uri="{FF2B5EF4-FFF2-40B4-BE49-F238E27FC236}">
              <a16:creationId xmlns:a16="http://schemas.microsoft.com/office/drawing/2014/main" id="{00000000-0008-0000-2000-00005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8" name="85 CuadroTexto">
          <a:extLst>
            <a:ext uri="{FF2B5EF4-FFF2-40B4-BE49-F238E27FC236}">
              <a16:creationId xmlns:a16="http://schemas.microsoft.com/office/drawing/2014/main" id="{00000000-0008-0000-2000-00005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49" name="86 CuadroTexto">
          <a:extLst>
            <a:ext uri="{FF2B5EF4-FFF2-40B4-BE49-F238E27FC236}">
              <a16:creationId xmlns:a16="http://schemas.microsoft.com/office/drawing/2014/main" id="{00000000-0008-0000-2000-00005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0" name="87 CuadroTexto">
          <a:extLst>
            <a:ext uri="{FF2B5EF4-FFF2-40B4-BE49-F238E27FC236}">
              <a16:creationId xmlns:a16="http://schemas.microsoft.com/office/drawing/2014/main" id="{00000000-0008-0000-2000-00005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1" name="88 CuadroTexto">
          <a:extLst>
            <a:ext uri="{FF2B5EF4-FFF2-40B4-BE49-F238E27FC236}">
              <a16:creationId xmlns:a16="http://schemas.microsoft.com/office/drawing/2014/main" id="{00000000-0008-0000-2000-00005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2" name="89 CuadroTexto">
          <a:extLst>
            <a:ext uri="{FF2B5EF4-FFF2-40B4-BE49-F238E27FC236}">
              <a16:creationId xmlns:a16="http://schemas.microsoft.com/office/drawing/2014/main" id="{00000000-0008-0000-2000-00005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3" name="102 CuadroTexto">
          <a:extLst>
            <a:ext uri="{FF2B5EF4-FFF2-40B4-BE49-F238E27FC236}">
              <a16:creationId xmlns:a16="http://schemas.microsoft.com/office/drawing/2014/main" id="{00000000-0008-0000-2000-00005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4" name="103 CuadroTexto">
          <a:extLst>
            <a:ext uri="{FF2B5EF4-FFF2-40B4-BE49-F238E27FC236}">
              <a16:creationId xmlns:a16="http://schemas.microsoft.com/office/drawing/2014/main" id="{00000000-0008-0000-2000-00005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5" name="104 CuadroTexto">
          <a:extLst>
            <a:ext uri="{FF2B5EF4-FFF2-40B4-BE49-F238E27FC236}">
              <a16:creationId xmlns:a16="http://schemas.microsoft.com/office/drawing/2014/main" id="{00000000-0008-0000-2000-00005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6" name="105 CuadroTexto">
          <a:extLst>
            <a:ext uri="{FF2B5EF4-FFF2-40B4-BE49-F238E27FC236}">
              <a16:creationId xmlns:a16="http://schemas.microsoft.com/office/drawing/2014/main" id="{00000000-0008-0000-2000-00006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7" name="106 CuadroTexto">
          <a:extLst>
            <a:ext uri="{FF2B5EF4-FFF2-40B4-BE49-F238E27FC236}">
              <a16:creationId xmlns:a16="http://schemas.microsoft.com/office/drawing/2014/main" id="{00000000-0008-0000-2000-00006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8" name="107 CuadroTexto">
          <a:extLst>
            <a:ext uri="{FF2B5EF4-FFF2-40B4-BE49-F238E27FC236}">
              <a16:creationId xmlns:a16="http://schemas.microsoft.com/office/drawing/2014/main" id="{00000000-0008-0000-2000-00006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59" name="108 CuadroTexto">
          <a:extLst>
            <a:ext uri="{FF2B5EF4-FFF2-40B4-BE49-F238E27FC236}">
              <a16:creationId xmlns:a16="http://schemas.microsoft.com/office/drawing/2014/main" id="{00000000-0008-0000-2000-00006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0" name="109 CuadroTexto">
          <a:extLst>
            <a:ext uri="{FF2B5EF4-FFF2-40B4-BE49-F238E27FC236}">
              <a16:creationId xmlns:a16="http://schemas.microsoft.com/office/drawing/2014/main" id="{00000000-0008-0000-2000-00006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1" name="110 CuadroTexto">
          <a:extLst>
            <a:ext uri="{FF2B5EF4-FFF2-40B4-BE49-F238E27FC236}">
              <a16:creationId xmlns:a16="http://schemas.microsoft.com/office/drawing/2014/main" id="{00000000-0008-0000-2000-00006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2" name="111 CuadroTexto">
          <a:extLst>
            <a:ext uri="{FF2B5EF4-FFF2-40B4-BE49-F238E27FC236}">
              <a16:creationId xmlns:a16="http://schemas.microsoft.com/office/drawing/2014/main" id="{00000000-0008-0000-2000-00006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3" name="112 CuadroTexto">
          <a:extLst>
            <a:ext uri="{FF2B5EF4-FFF2-40B4-BE49-F238E27FC236}">
              <a16:creationId xmlns:a16="http://schemas.microsoft.com/office/drawing/2014/main" id="{00000000-0008-0000-2000-00006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4" name="113 CuadroTexto">
          <a:extLst>
            <a:ext uri="{FF2B5EF4-FFF2-40B4-BE49-F238E27FC236}">
              <a16:creationId xmlns:a16="http://schemas.microsoft.com/office/drawing/2014/main" id="{00000000-0008-0000-2000-00006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5" name="114 CuadroTexto">
          <a:extLst>
            <a:ext uri="{FF2B5EF4-FFF2-40B4-BE49-F238E27FC236}">
              <a16:creationId xmlns:a16="http://schemas.microsoft.com/office/drawing/2014/main" id="{00000000-0008-0000-2000-00006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6" name="115 CuadroTexto">
          <a:extLst>
            <a:ext uri="{FF2B5EF4-FFF2-40B4-BE49-F238E27FC236}">
              <a16:creationId xmlns:a16="http://schemas.microsoft.com/office/drawing/2014/main" id="{00000000-0008-0000-2000-00006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7" name="116 CuadroTexto">
          <a:extLst>
            <a:ext uri="{FF2B5EF4-FFF2-40B4-BE49-F238E27FC236}">
              <a16:creationId xmlns:a16="http://schemas.microsoft.com/office/drawing/2014/main" id="{00000000-0008-0000-2000-00006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8" name="117 CuadroTexto">
          <a:extLst>
            <a:ext uri="{FF2B5EF4-FFF2-40B4-BE49-F238E27FC236}">
              <a16:creationId xmlns:a16="http://schemas.microsoft.com/office/drawing/2014/main" id="{00000000-0008-0000-2000-00006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69" name="126 CuadroTexto">
          <a:extLst>
            <a:ext uri="{FF2B5EF4-FFF2-40B4-BE49-F238E27FC236}">
              <a16:creationId xmlns:a16="http://schemas.microsoft.com/office/drawing/2014/main" id="{00000000-0008-0000-2000-00006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0" name="127 CuadroTexto">
          <a:extLst>
            <a:ext uri="{FF2B5EF4-FFF2-40B4-BE49-F238E27FC236}">
              <a16:creationId xmlns:a16="http://schemas.microsoft.com/office/drawing/2014/main" id="{00000000-0008-0000-2000-00006E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1" name="128 CuadroTexto">
          <a:extLst>
            <a:ext uri="{FF2B5EF4-FFF2-40B4-BE49-F238E27FC236}">
              <a16:creationId xmlns:a16="http://schemas.microsoft.com/office/drawing/2014/main" id="{00000000-0008-0000-2000-00006F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2" name="129 CuadroTexto">
          <a:extLst>
            <a:ext uri="{FF2B5EF4-FFF2-40B4-BE49-F238E27FC236}">
              <a16:creationId xmlns:a16="http://schemas.microsoft.com/office/drawing/2014/main" id="{00000000-0008-0000-2000-000070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3" name="130 CuadroTexto">
          <a:extLst>
            <a:ext uri="{FF2B5EF4-FFF2-40B4-BE49-F238E27FC236}">
              <a16:creationId xmlns:a16="http://schemas.microsoft.com/office/drawing/2014/main" id="{00000000-0008-0000-2000-000071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4" name="131 CuadroTexto">
          <a:extLst>
            <a:ext uri="{FF2B5EF4-FFF2-40B4-BE49-F238E27FC236}">
              <a16:creationId xmlns:a16="http://schemas.microsoft.com/office/drawing/2014/main" id="{00000000-0008-0000-2000-000072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5" name="132 CuadroTexto">
          <a:extLst>
            <a:ext uri="{FF2B5EF4-FFF2-40B4-BE49-F238E27FC236}">
              <a16:creationId xmlns:a16="http://schemas.microsoft.com/office/drawing/2014/main" id="{00000000-0008-0000-2000-000073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6" name="133 CuadroTexto">
          <a:extLst>
            <a:ext uri="{FF2B5EF4-FFF2-40B4-BE49-F238E27FC236}">
              <a16:creationId xmlns:a16="http://schemas.microsoft.com/office/drawing/2014/main" id="{00000000-0008-0000-2000-000074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7" name="134 CuadroTexto">
          <a:extLst>
            <a:ext uri="{FF2B5EF4-FFF2-40B4-BE49-F238E27FC236}">
              <a16:creationId xmlns:a16="http://schemas.microsoft.com/office/drawing/2014/main" id="{00000000-0008-0000-2000-000075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8" name="135 CuadroTexto">
          <a:extLst>
            <a:ext uri="{FF2B5EF4-FFF2-40B4-BE49-F238E27FC236}">
              <a16:creationId xmlns:a16="http://schemas.microsoft.com/office/drawing/2014/main" id="{00000000-0008-0000-2000-000076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79" name="136 CuadroTexto">
          <a:extLst>
            <a:ext uri="{FF2B5EF4-FFF2-40B4-BE49-F238E27FC236}">
              <a16:creationId xmlns:a16="http://schemas.microsoft.com/office/drawing/2014/main" id="{00000000-0008-0000-2000-000077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0" name="137 CuadroTexto">
          <a:extLst>
            <a:ext uri="{FF2B5EF4-FFF2-40B4-BE49-F238E27FC236}">
              <a16:creationId xmlns:a16="http://schemas.microsoft.com/office/drawing/2014/main" id="{00000000-0008-0000-2000-000078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1" name="138 CuadroTexto">
          <a:extLst>
            <a:ext uri="{FF2B5EF4-FFF2-40B4-BE49-F238E27FC236}">
              <a16:creationId xmlns:a16="http://schemas.microsoft.com/office/drawing/2014/main" id="{00000000-0008-0000-2000-000079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2" name="139 CuadroTexto">
          <a:extLst>
            <a:ext uri="{FF2B5EF4-FFF2-40B4-BE49-F238E27FC236}">
              <a16:creationId xmlns:a16="http://schemas.microsoft.com/office/drawing/2014/main" id="{00000000-0008-0000-2000-00007A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3" name="140 CuadroTexto">
          <a:extLst>
            <a:ext uri="{FF2B5EF4-FFF2-40B4-BE49-F238E27FC236}">
              <a16:creationId xmlns:a16="http://schemas.microsoft.com/office/drawing/2014/main" id="{00000000-0008-0000-2000-00007B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4" name="141 CuadroTexto">
          <a:extLst>
            <a:ext uri="{FF2B5EF4-FFF2-40B4-BE49-F238E27FC236}">
              <a16:creationId xmlns:a16="http://schemas.microsoft.com/office/drawing/2014/main" id="{00000000-0008-0000-2000-00007C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685" name="142 CuadroTexto">
          <a:extLst>
            <a:ext uri="{FF2B5EF4-FFF2-40B4-BE49-F238E27FC236}">
              <a16:creationId xmlns:a16="http://schemas.microsoft.com/office/drawing/2014/main" id="{00000000-0008-0000-2000-00007D0A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6" name="306 CuadroTexto">
          <a:extLst>
            <a:ext uri="{FF2B5EF4-FFF2-40B4-BE49-F238E27FC236}">
              <a16:creationId xmlns:a16="http://schemas.microsoft.com/office/drawing/2014/main" id="{00000000-0008-0000-2000-00007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7" name="307 CuadroTexto">
          <a:extLst>
            <a:ext uri="{FF2B5EF4-FFF2-40B4-BE49-F238E27FC236}">
              <a16:creationId xmlns:a16="http://schemas.microsoft.com/office/drawing/2014/main" id="{00000000-0008-0000-2000-00007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8" name="308 CuadroTexto">
          <a:extLst>
            <a:ext uri="{FF2B5EF4-FFF2-40B4-BE49-F238E27FC236}">
              <a16:creationId xmlns:a16="http://schemas.microsoft.com/office/drawing/2014/main" id="{00000000-0008-0000-2000-00008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89" name="309 CuadroTexto">
          <a:extLst>
            <a:ext uri="{FF2B5EF4-FFF2-40B4-BE49-F238E27FC236}">
              <a16:creationId xmlns:a16="http://schemas.microsoft.com/office/drawing/2014/main" id="{00000000-0008-0000-2000-00008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0" name="310 CuadroTexto">
          <a:extLst>
            <a:ext uri="{FF2B5EF4-FFF2-40B4-BE49-F238E27FC236}">
              <a16:creationId xmlns:a16="http://schemas.microsoft.com/office/drawing/2014/main" id="{00000000-0008-0000-2000-00008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1" name="311 CuadroTexto">
          <a:extLst>
            <a:ext uri="{FF2B5EF4-FFF2-40B4-BE49-F238E27FC236}">
              <a16:creationId xmlns:a16="http://schemas.microsoft.com/office/drawing/2014/main" id="{00000000-0008-0000-2000-00008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2" name="312 CuadroTexto">
          <a:extLst>
            <a:ext uri="{FF2B5EF4-FFF2-40B4-BE49-F238E27FC236}">
              <a16:creationId xmlns:a16="http://schemas.microsoft.com/office/drawing/2014/main" id="{00000000-0008-0000-2000-00008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3" name="313 CuadroTexto">
          <a:extLst>
            <a:ext uri="{FF2B5EF4-FFF2-40B4-BE49-F238E27FC236}">
              <a16:creationId xmlns:a16="http://schemas.microsoft.com/office/drawing/2014/main" id="{00000000-0008-0000-2000-00008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4" name="314 CuadroTexto">
          <a:extLst>
            <a:ext uri="{FF2B5EF4-FFF2-40B4-BE49-F238E27FC236}">
              <a16:creationId xmlns:a16="http://schemas.microsoft.com/office/drawing/2014/main" id="{00000000-0008-0000-2000-00008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5" name="315 CuadroTexto">
          <a:extLst>
            <a:ext uri="{FF2B5EF4-FFF2-40B4-BE49-F238E27FC236}">
              <a16:creationId xmlns:a16="http://schemas.microsoft.com/office/drawing/2014/main" id="{00000000-0008-0000-2000-00008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6" name="316 CuadroTexto">
          <a:extLst>
            <a:ext uri="{FF2B5EF4-FFF2-40B4-BE49-F238E27FC236}">
              <a16:creationId xmlns:a16="http://schemas.microsoft.com/office/drawing/2014/main" id="{00000000-0008-0000-2000-00008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7" name="317 CuadroTexto">
          <a:extLst>
            <a:ext uri="{FF2B5EF4-FFF2-40B4-BE49-F238E27FC236}">
              <a16:creationId xmlns:a16="http://schemas.microsoft.com/office/drawing/2014/main" id="{00000000-0008-0000-2000-00008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8" name="318 CuadroTexto">
          <a:extLst>
            <a:ext uri="{FF2B5EF4-FFF2-40B4-BE49-F238E27FC236}">
              <a16:creationId xmlns:a16="http://schemas.microsoft.com/office/drawing/2014/main" id="{00000000-0008-0000-2000-00008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699" name="319 CuadroTexto">
          <a:extLst>
            <a:ext uri="{FF2B5EF4-FFF2-40B4-BE49-F238E27FC236}">
              <a16:creationId xmlns:a16="http://schemas.microsoft.com/office/drawing/2014/main" id="{00000000-0008-0000-2000-00008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0" name="320 CuadroTexto">
          <a:extLst>
            <a:ext uri="{FF2B5EF4-FFF2-40B4-BE49-F238E27FC236}">
              <a16:creationId xmlns:a16="http://schemas.microsoft.com/office/drawing/2014/main" id="{00000000-0008-0000-2000-00008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1" name="321 CuadroTexto">
          <a:extLst>
            <a:ext uri="{FF2B5EF4-FFF2-40B4-BE49-F238E27FC236}">
              <a16:creationId xmlns:a16="http://schemas.microsoft.com/office/drawing/2014/main" id="{00000000-0008-0000-2000-00008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2" name="322 CuadroTexto">
          <a:extLst>
            <a:ext uri="{FF2B5EF4-FFF2-40B4-BE49-F238E27FC236}">
              <a16:creationId xmlns:a16="http://schemas.microsoft.com/office/drawing/2014/main" id="{00000000-0008-0000-2000-00008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3" name="323 CuadroTexto">
          <a:extLst>
            <a:ext uri="{FF2B5EF4-FFF2-40B4-BE49-F238E27FC236}">
              <a16:creationId xmlns:a16="http://schemas.microsoft.com/office/drawing/2014/main" id="{00000000-0008-0000-2000-00008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4" name="324 CuadroTexto">
          <a:extLst>
            <a:ext uri="{FF2B5EF4-FFF2-40B4-BE49-F238E27FC236}">
              <a16:creationId xmlns:a16="http://schemas.microsoft.com/office/drawing/2014/main" id="{00000000-0008-0000-2000-00009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5" name="325 CuadroTexto">
          <a:extLst>
            <a:ext uri="{FF2B5EF4-FFF2-40B4-BE49-F238E27FC236}">
              <a16:creationId xmlns:a16="http://schemas.microsoft.com/office/drawing/2014/main" id="{00000000-0008-0000-2000-00009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6" name="326 CuadroTexto">
          <a:extLst>
            <a:ext uri="{FF2B5EF4-FFF2-40B4-BE49-F238E27FC236}">
              <a16:creationId xmlns:a16="http://schemas.microsoft.com/office/drawing/2014/main" id="{00000000-0008-0000-2000-00009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7" name="327 CuadroTexto">
          <a:extLst>
            <a:ext uri="{FF2B5EF4-FFF2-40B4-BE49-F238E27FC236}">
              <a16:creationId xmlns:a16="http://schemas.microsoft.com/office/drawing/2014/main" id="{00000000-0008-0000-2000-00009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8" name="328 CuadroTexto">
          <a:extLst>
            <a:ext uri="{FF2B5EF4-FFF2-40B4-BE49-F238E27FC236}">
              <a16:creationId xmlns:a16="http://schemas.microsoft.com/office/drawing/2014/main" id="{00000000-0008-0000-2000-00009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09" name="329 CuadroTexto">
          <a:extLst>
            <a:ext uri="{FF2B5EF4-FFF2-40B4-BE49-F238E27FC236}">
              <a16:creationId xmlns:a16="http://schemas.microsoft.com/office/drawing/2014/main" id="{00000000-0008-0000-2000-00009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0" name="330 CuadroTexto">
          <a:extLst>
            <a:ext uri="{FF2B5EF4-FFF2-40B4-BE49-F238E27FC236}">
              <a16:creationId xmlns:a16="http://schemas.microsoft.com/office/drawing/2014/main" id="{00000000-0008-0000-2000-00009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1" name="331 CuadroTexto">
          <a:extLst>
            <a:ext uri="{FF2B5EF4-FFF2-40B4-BE49-F238E27FC236}">
              <a16:creationId xmlns:a16="http://schemas.microsoft.com/office/drawing/2014/main" id="{00000000-0008-0000-2000-00009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2" name="332 CuadroTexto">
          <a:extLst>
            <a:ext uri="{FF2B5EF4-FFF2-40B4-BE49-F238E27FC236}">
              <a16:creationId xmlns:a16="http://schemas.microsoft.com/office/drawing/2014/main" id="{00000000-0008-0000-2000-00009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3" name="333 CuadroTexto">
          <a:extLst>
            <a:ext uri="{FF2B5EF4-FFF2-40B4-BE49-F238E27FC236}">
              <a16:creationId xmlns:a16="http://schemas.microsoft.com/office/drawing/2014/main" id="{00000000-0008-0000-2000-00009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4" name="334 CuadroTexto">
          <a:extLst>
            <a:ext uri="{FF2B5EF4-FFF2-40B4-BE49-F238E27FC236}">
              <a16:creationId xmlns:a16="http://schemas.microsoft.com/office/drawing/2014/main" id="{00000000-0008-0000-2000-00009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5" name="335 CuadroTexto">
          <a:extLst>
            <a:ext uri="{FF2B5EF4-FFF2-40B4-BE49-F238E27FC236}">
              <a16:creationId xmlns:a16="http://schemas.microsoft.com/office/drawing/2014/main" id="{00000000-0008-0000-2000-00009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6" name="336 CuadroTexto">
          <a:extLst>
            <a:ext uri="{FF2B5EF4-FFF2-40B4-BE49-F238E27FC236}">
              <a16:creationId xmlns:a16="http://schemas.microsoft.com/office/drawing/2014/main" id="{00000000-0008-0000-2000-00009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7" name="337 CuadroTexto">
          <a:extLst>
            <a:ext uri="{FF2B5EF4-FFF2-40B4-BE49-F238E27FC236}">
              <a16:creationId xmlns:a16="http://schemas.microsoft.com/office/drawing/2014/main" id="{00000000-0008-0000-2000-00009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8" name="338 CuadroTexto">
          <a:extLst>
            <a:ext uri="{FF2B5EF4-FFF2-40B4-BE49-F238E27FC236}">
              <a16:creationId xmlns:a16="http://schemas.microsoft.com/office/drawing/2014/main" id="{00000000-0008-0000-2000-00009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19" name="339 CuadroTexto">
          <a:extLst>
            <a:ext uri="{FF2B5EF4-FFF2-40B4-BE49-F238E27FC236}">
              <a16:creationId xmlns:a16="http://schemas.microsoft.com/office/drawing/2014/main" id="{00000000-0008-0000-2000-00009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0" name="340 CuadroTexto">
          <a:extLst>
            <a:ext uri="{FF2B5EF4-FFF2-40B4-BE49-F238E27FC236}">
              <a16:creationId xmlns:a16="http://schemas.microsoft.com/office/drawing/2014/main" id="{00000000-0008-0000-2000-0000A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1" name="341 CuadroTexto">
          <a:extLst>
            <a:ext uri="{FF2B5EF4-FFF2-40B4-BE49-F238E27FC236}">
              <a16:creationId xmlns:a16="http://schemas.microsoft.com/office/drawing/2014/main" id="{00000000-0008-0000-2000-0000A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2" name="342 CuadroTexto">
          <a:extLst>
            <a:ext uri="{FF2B5EF4-FFF2-40B4-BE49-F238E27FC236}">
              <a16:creationId xmlns:a16="http://schemas.microsoft.com/office/drawing/2014/main" id="{00000000-0008-0000-2000-0000A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3" name="343 CuadroTexto">
          <a:extLst>
            <a:ext uri="{FF2B5EF4-FFF2-40B4-BE49-F238E27FC236}">
              <a16:creationId xmlns:a16="http://schemas.microsoft.com/office/drawing/2014/main" id="{00000000-0008-0000-2000-0000A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4" name="344 CuadroTexto">
          <a:extLst>
            <a:ext uri="{FF2B5EF4-FFF2-40B4-BE49-F238E27FC236}">
              <a16:creationId xmlns:a16="http://schemas.microsoft.com/office/drawing/2014/main" id="{00000000-0008-0000-2000-0000A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5" name="345 CuadroTexto">
          <a:extLst>
            <a:ext uri="{FF2B5EF4-FFF2-40B4-BE49-F238E27FC236}">
              <a16:creationId xmlns:a16="http://schemas.microsoft.com/office/drawing/2014/main" id="{00000000-0008-0000-2000-0000A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6" name="346 CuadroTexto">
          <a:extLst>
            <a:ext uri="{FF2B5EF4-FFF2-40B4-BE49-F238E27FC236}">
              <a16:creationId xmlns:a16="http://schemas.microsoft.com/office/drawing/2014/main" id="{00000000-0008-0000-2000-0000A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7" name="347 CuadroTexto">
          <a:extLst>
            <a:ext uri="{FF2B5EF4-FFF2-40B4-BE49-F238E27FC236}">
              <a16:creationId xmlns:a16="http://schemas.microsoft.com/office/drawing/2014/main" id="{00000000-0008-0000-2000-0000A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8" name="348 CuadroTexto">
          <a:extLst>
            <a:ext uri="{FF2B5EF4-FFF2-40B4-BE49-F238E27FC236}">
              <a16:creationId xmlns:a16="http://schemas.microsoft.com/office/drawing/2014/main" id="{00000000-0008-0000-2000-0000A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29" name="349 CuadroTexto">
          <a:extLst>
            <a:ext uri="{FF2B5EF4-FFF2-40B4-BE49-F238E27FC236}">
              <a16:creationId xmlns:a16="http://schemas.microsoft.com/office/drawing/2014/main" id="{00000000-0008-0000-2000-0000A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0" name="350 CuadroTexto">
          <a:extLst>
            <a:ext uri="{FF2B5EF4-FFF2-40B4-BE49-F238E27FC236}">
              <a16:creationId xmlns:a16="http://schemas.microsoft.com/office/drawing/2014/main" id="{00000000-0008-0000-2000-0000A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1" name="351 CuadroTexto">
          <a:extLst>
            <a:ext uri="{FF2B5EF4-FFF2-40B4-BE49-F238E27FC236}">
              <a16:creationId xmlns:a16="http://schemas.microsoft.com/office/drawing/2014/main" id="{00000000-0008-0000-2000-0000A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2" name="352 CuadroTexto">
          <a:extLst>
            <a:ext uri="{FF2B5EF4-FFF2-40B4-BE49-F238E27FC236}">
              <a16:creationId xmlns:a16="http://schemas.microsoft.com/office/drawing/2014/main" id="{00000000-0008-0000-2000-0000A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3" name="353 CuadroTexto">
          <a:extLst>
            <a:ext uri="{FF2B5EF4-FFF2-40B4-BE49-F238E27FC236}">
              <a16:creationId xmlns:a16="http://schemas.microsoft.com/office/drawing/2014/main" id="{00000000-0008-0000-2000-0000A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4" name="354 CuadroTexto">
          <a:extLst>
            <a:ext uri="{FF2B5EF4-FFF2-40B4-BE49-F238E27FC236}">
              <a16:creationId xmlns:a16="http://schemas.microsoft.com/office/drawing/2014/main" id="{00000000-0008-0000-2000-0000A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5" name="355 CuadroTexto">
          <a:extLst>
            <a:ext uri="{FF2B5EF4-FFF2-40B4-BE49-F238E27FC236}">
              <a16:creationId xmlns:a16="http://schemas.microsoft.com/office/drawing/2014/main" id="{00000000-0008-0000-2000-0000A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6" name="356 CuadroTexto">
          <a:extLst>
            <a:ext uri="{FF2B5EF4-FFF2-40B4-BE49-F238E27FC236}">
              <a16:creationId xmlns:a16="http://schemas.microsoft.com/office/drawing/2014/main" id="{00000000-0008-0000-2000-0000B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7" name="357 CuadroTexto">
          <a:extLst>
            <a:ext uri="{FF2B5EF4-FFF2-40B4-BE49-F238E27FC236}">
              <a16:creationId xmlns:a16="http://schemas.microsoft.com/office/drawing/2014/main" id="{00000000-0008-0000-2000-0000B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8" name="358 CuadroTexto">
          <a:extLst>
            <a:ext uri="{FF2B5EF4-FFF2-40B4-BE49-F238E27FC236}">
              <a16:creationId xmlns:a16="http://schemas.microsoft.com/office/drawing/2014/main" id="{00000000-0008-0000-2000-0000B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39" name="359 CuadroTexto">
          <a:extLst>
            <a:ext uri="{FF2B5EF4-FFF2-40B4-BE49-F238E27FC236}">
              <a16:creationId xmlns:a16="http://schemas.microsoft.com/office/drawing/2014/main" id="{00000000-0008-0000-2000-0000B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0" name="360 CuadroTexto">
          <a:extLst>
            <a:ext uri="{FF2B5EF4-FFF2-40B4-BE49-F238E27FC236}">
              <a16:creationId xmlns:a16="http://schemas.microsoft.com/office/drawing/2014/main" id="{00000000-0008-0000-2000-0000B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1" name="361 CuadroTexto">
          <a:extLst>
            <a:ext uri="{FF2B5EF4-FFF2-40B4-BE49-F238E27FC236}">
              <a16:creationId xmlns:a16="http://schemas.microsoft.com/office/drawing/2014/main" id="{00000000-0008-0000-2000-0000B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2" name="362 CuadroTexto">
          <a:extLst>
            <a:ext uri="{FF2B5EF4-FFF2-40B4-BE49-F238E27FC236}">
              <a16:creationId xmlns:a16="http://schemas.microsoft.com/office/drawing/2014/main" id="{00000000-0008-0000-2000-0000B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3" name="363 CuadroTexto">
          <a:extLst>
            <a:ext uri="{FF2B5EF4-FFF2-40B4-BE49-F238E27FC236}">
              <a16:creationId xmlns:a16="http://schemas.microsoft.com/office/drawing/2014/main" id="{00000000-0008-0000-2000-0000B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4" name="364 CuadroTexto">
          <a:extLst>
            <a:ext uri="{FF2B5EF4-FFF2-40B4-BE49-F238E27FC236}">
              <a16:creationId xmlns:a16="http://schemas.microsoft.com/office/drawing/2014/main" id="{00000000-0008-0000-2000-0000B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5" name="365 CuadroTexto">
          <a:extLst>
            <a:ext uri="{FF2B5EF4-FFF2-40B4-BE49-F238E27FC236}">
              <a16:creationId xmlns:a16="http://schemas.microsoft.com/office/drawing/2014/main" id="{00000000-0008-0000-2000-0000B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6" name="366 CuadroTexto">
          <a:extLst>
            <a:ext uri="{FF2B5EF4-FFF2-40B4-BE49-F238E27FC236}">
              <a16:creationId xmlns:a16="http://schemas.microsoft.com/office/drawing/2014/main" id="{00000000-0008-0000-2000-0000B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7" name="367 CuadroTexto">
          <a:extLst>
            <a:ext uri="{FF2B5EF4-FFF2-40B4-BE49-F238E27FC236}">
              <a16:creationId xmlns:a16="http://schemas.microsoft.com/office/drawing/2014/main" id="{00000000-0008-0000-2000-0000B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8" name="368 CuadroTexto">
          <a:extLst>
            <a:ext uri="{FF2B5EF4-FFF2-40B4-BE49-F238E27FC236}">
              <a16:creationId xmlns:a16="http://schemas.microsoft.com/office/drawing/2014/main" id="{00000000-0008-0000-2000-0000B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49" name="369 CuadroTexto">
          <a:extLst>
            <a:ext uri="{FF2B5EF4-FFF2-40B4-BE49-F238E27FC236}">
              <a16:creationId xmlns:a16="http://schemas.microsoft.com/office/drawing/2014/main" id="{00000000-0008-0000-2000-0000B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0" name="370 CuadroTexto">
          <a:extLst>
            <a:ext uri="{FF2B5EF4-FFF2-40B4-BE49-F238E27FC236}">
              <a16:creationId xmlns:a16="http://schemas.microsoft.com/office/drawing/2014/main" id="{00000000-0008-0000-2000-0000B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1" name="371 CuadroTexto">
          <a:extLst>
            <a:ext uri="{FF2B5EF4-FFF2-40B4-BE49-F238E27FC236}">
              <a16:creationId xmlns:a16="http://schemas.microsoft.com/office/drawing/2014/main" id="{00000000-0008-0000-2000-0000B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2" name="372 CuadroTexto">
          <a:extLst>
            <a:ext uri="{FF2B5EF4-FFF2-40B4-BE49-F238E27FC236}">
              <a16:creationId xmlns:a16="http://schemas.microsoft.com/office/drawing/2014/main" id="{00000000-0008-0000-2000-0000C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3" name="373 CuadroTexto">
          <a:extLst>
            <a:ext uri="{FF2B5EF4-FFF2-40B4-BE49-F238E27FC236}">
              <a16:creationId xmlns:a16="http://schemas.microsoft.com/office/drawing/2014/main" id="{00000000-0008-0000-2000-0000C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4" name="374 CuadroTexto">
          <a:extLst>
            <a:ext uri="{FF2B5EF4-FFF2-40B4-BE49-F238E27FC236}">
              <a16:creationId xmlns:a16="http://schemas.microsoft.com/office/drawing/2014/main" id="{00000000-0008-0000-2000-0000C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5" name="375 CuadroTexto">
          <a:extLst>
            <a:ext uri="{FF2B5EF4-FFF2-40B4-BE49-F238E27FC236}">
              <a16:creationId xmlns:a16="http://schemas.microsoft.com/office/drawing/2014/main" id="{00000000-0008-0000-2000-0000C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6" name="376 CuadroTexto">
          <a:extLst>
            <a:ext uri="{FF2B5EF4-FFF2-40B4-BE49-F238E27FC236}">
              <a16:creationId xmlns:a16="http://schemas.microsoft.com/office/drawing/2014/main" id="{00000000-0008-0000-2000-0000C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7" name="377 CuadroTexto">
          <a:extLst>
            <a:ext uri="{FF2B5EF4-FFF2-40B4-BE49-F238E27FC236}">
              <a16:creationId xmlns:a16="http://schemas.microsoft.com/office/drawing/2014/main" id="{00000000-0008-0000-2000-0000C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8" name="378 CuadroTexto">
          <a:extLst>
            <a:ext uri="{FF2B5EF4-FFF2-40B4-BE49-F238E27FC236}">
              <a16:creationId xmlns:a16="http://schemas.microsoft.com/office/drawing/2014/main" id="{00000000-0008-0000-2000-0000C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59" name="379 CuadroTexto">
          <a:extLst>
            <a:ext uri="{FF2B5EF4-FFF2-40B4-BE49-F238E27FC236}">
              <a16:creationId xmlns:a16="http://schemas.microsoft.com/office/drawing/2014/main" id="{00000000-0008-0000-2000-0000C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0" name="380 CuadroTexto">
          <a:extLst>
            <a:ext uri="{FF2B5EF4-FFF2-40B4-BE49-F238E27FC236}">
              <a16:creationId xmlns:a16="http://schemas.microsoft.com/office/drawing/2014/main" id="{00000000-0008-0000-2000-0000C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1" name="381 CuadroTexto">
          <a:extLst>
            <a:ext uri="{FF2B5EF4-FFF2-40B4-BE49-F238E27FC236}">
              <a16:creationId xmlns:a16="http://schemas.microsoft.com/office/drawing/2014/main" id="{00000000-0008-0000-2000-0000C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2" name="382 CuadroTexto">
          <a:extLst>
            <a:ext uri="{FF2B5EF4-FFF2-40B4-BE49-F238E27FC236}">
              <a16:creationId xmlns:a16="http://schemas.microsoft.com/office/drawing/2014/main" id="{00000000-0008-0000-2000-0000C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3" name="383 CuadroTexto">
          <a:extLst>
            <a:ext uri="{FF2B5EF4-FFF2-40B4-BE49-F238E27FC236}">
              <a16:creationId xmlns:a16="http://schemas.microsoft.com/office/drawing/2014/main" id="{00000000-0008-0000-2000-0000C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4" name="384 CuadroTexto">
          <a:extLst>
            <a:ext uri="{FF2B5EF4-FFF2-40B4-BE49-F238E27FC236}">
              <a16:creationId xmlns:a16="http://schemas.microsoft.com/office/drawing/2014/main" id="{00000000-0008-0000-2000-0000C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5" name="385 CuadroTexto">
          <a:extLst>
            <a:ext uri="{FF2B5EF4-FFF2-40B4-BE49-F238E27FC236}">
              <a16:creationId xmlns:a16="http://schemas.microsoft.com/office/drawing/2014/main" id="{00000000-0008-0000-2000-0000C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6" name="386 CuadroTexto">
          <a:extLst>
            <a:ext uri="{FF2B5EF4-FFF2-40B4-BE49-F238E27FC236}">
              <a16:creationId xmlns:a16="http://schemas.microsoft.com/office/drawing/2014/main" id="{00000000-0008-0000-2000-0000C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7" name="387 CuadroTexto">
          <a:extLst>
            <a:ext uri="{FF2B5EF4-FFF2-40B4-BE49-F238E27FC236}">
              <a16:creationId xmlns:a16="http://schemas.microsoft.com/office/drawing/2014/main" id="{00000000-0008-0000-2000-0000C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8" name="388 CuadroTexto">
          <a:extLst>
            <a:ext uri="{FF2B5EF4-FFF2-40B4-BE49-F238E27FC236}">
              <a16:creationId xmlns:a16="http://schemas.microsoft.com/office/drawing/2014/main" id="{00000000-0008-0000-2000-0000D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69" name="389 CuadroTexto">
          <a:extLst>
            <a:ext uri="{FF2B5EF4-FFF2-40B4-BE49-F238E27FC236}">
              <a16:creationId xmlns:a16="http://schemas.microsoft.com/office/drawing/2014/main" id="{00000000-0008-0000-2000-0000D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0" name="390 CuadroTexto">
          <a:extLst>
            <a:ext uri="{FF2B5EF4-FFF2-40B4-BE49-F238E27FC236}">
              <a16:creationId xmlns:a16="http://schemas.microsoft.com/office/drawing/2014/main" id="{00000000-0008-0000-2000-0000D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1" name="391 CuadroTexto">
          <a:extLst>
            <a:ext uri="{FF2B5EF4-FFF2-40B4-BE49-F238E27FC236}">
              <a16:creationId xmlns:a16="http://schemas.microsoft.com/office/drawing/2014/main" id="{00000000-0008-0000-2000-0000D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2" name="392 CuadroTexto">
          <a:extLst>
            <a:ext uri="{FF2B5EF4-FFF2-40B4-BE49-F238E27FC236}">
              <a16:creationId xmlns:a16="http://schemas.microsoft.com/office/drawing/2014/main" id="{00000000-0008-0000-2000-0000D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3" name="393 CuadroTexto">
          <a:extLst>
            <a:ext uri="{FF2B5EF4-FFF2-40B4-BE49-F238E27FC236}">
              <a16:creationId xmlns:a16="http://schemas.microsoft.com/office/drawing/2014/main" id="{00000000-0008-0000-2000-0000D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4" name="394 CuadroTexto">
          <a:extLst>
            <a:ext uri="{FF2B5EF4-FFF2-40B4-BE49-F238E27FC236}">
              <a16:creationId xmlns:a16="http://schemas.microsoft.com/office/drawing/2014/main" id="{00000000-0008-0000-2000-0000D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5" name="395 CuadroTexto">
          <a:extLst>
            <a:ext uri="{FF2B5EF4-FFF2-40B4-BE49-F238E27FC236}">
              <a16:creationId xmlns:a16="http://schemas.microsoft.com/office/drawing/2014/main" id="{00000000-0008-0000-2000-0000D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6" name="396 CuadroTexto">
          <a:extLst>
            <a:ext uri="{FF2B5EF4-FFF2-40B4-BE49-F238E27FC236}">
              <a16:creationId xmlns:a16="http://schemas.microsoft.com/office/drawing/2014/main" id="{00000000-0008-0000-2000-0000D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7" name="397 CuadroTexto">
          <a:extLst>
            <a:ext uri="{FF2B5EF4-FFF2-40B4-BE49-F238E27FC236}">
              <a16:creationId xmlns:a16="http://schemas.microsoft.com/office/drawing/2014/main" id="{00000000-0008-0000-2000-0000D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8" name="398 CuadroTexto">
          <a:extLst>
            <a:ext uri="{FF2B5EF4-FFF2-40B4-BE49-F238E27FC236}">
              <a16:creationId xmlns:a16="http://schemas.microsoft.com/office/drawing/2014/main" id="{00000000-0008-0000-2000-0000D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79" name="399 CuadroTexto">
          <a:extLst>
            <a:ext uri="{FF2B5EF4-FFF2-40B4-BE49-F238E27FC236}">
              <a16:creationId xmlns:a16="http://schemas.microsoft.com/office/drawing/2014/main" id="{00000000-0008-0000-2000-0000D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0" name="400 CuadroTexto">
          <a:extLst>
            <a:ext uri="{FF2B5EF4-FFF2-40B4-BE49-F238E27FC236}">
              <a16:creationId xmlns:a16="http://schemas.microsoft.com/office/drawing/2014/main" id="{00000000-0008-0000-2000-0000D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1" name="401 CuadroTexto">
          <a:extLst>
            <a:ext uri="{FF2B5EF4-FFF2-40B4-BE49-F238E27FC236}">
              <a16:creationId xmlns:a16="http://schemas.microsoft.com/office/drawing/2014/main" id="{00000000-0008-0000-2000-0000D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2" name="402 CuadroTexto">
          <a:extLst>
            <a:ext uri="{FF2B5EF4-FFF2-40B4-BE49-F238E27FC236}">
              <a16:creationId xmlns:a16="http://schemas.microsoft.com/office/drawing/2014/main" id="{00000000-0008-0000-2000-0000D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3" name="403 CuadroTexto">
          <a:extLst>
            <a:ext uri="{FF2B5EF4-FFF2-40B4-BE49-F238E27FC236}">
              <a16:creationId xmlns:a16="http://schemas.microsoft.com/office/drawing/2014/main" id="{00000000-0008-0000-2000-0000D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4" name="404 CuadroTexto">
          <a:extLst>
            <a:ext uri="{FF2B5EF4-FFF2-40B4-BE49-F238E27FC236}">
              <a16:creationId xmlns:a16="http://schemas.microsoft.com/office/drawing/2014/main" id="{00000000-0008-0000-2000-0000E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5" name="405 CuadroTexto">
          <a:extLst>
            <a:ext uri="{FF2B5EF4-FFF2-40B4-BE49-F238E27FC236}">
              <a16:creationId xmlns:a16="http://schemas.microsoft.com/office/drawing/2014/main" id="{00000000-0008-0000-2000-0000E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6" name="406 CuadroTexto">
          <a:extLst>
            <a:ext uri="{FF2B5EF4-FFF2-40B4-BE49-F238E27FC236}">
              <a16:creationId xmlns:a16="http://schemas.microsoft.com/office/drawing/2014/main" id="{00000000-0008-0000-2000-0000E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7" name="407 CuadroTexto">
          <a:extLst>
            <a:ext uri="{FF2B5EF4-FFF2-40B4-BE49-F238E27FC236}">
              <a16:creationId xmlns:a16="http://schemas.microsoft.com/office/drawing/2014/main" id="{00000000-0008-0000-2000-0000E3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8" name="408 CuadroTexto">
          <a:extLst>
            <a:ext uri="{FF2B5EF4-FFF2-40B4-BE49-F238E27FC236}">
              <a16:creationId xmlns:a16="http://schemas.microsoft.com/office/drawing/2014/main" id="{00000000-0008-0000-2000-0000E4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89" name="409 CuadroTexto">
          <a:extLst>
            <a:ext uri="{FF2B5EF4-FFF2-40B4-BE49-F238E27FC236}">
              <a16:creationId xmlns:a16="http://schemas.microsoft.com/office/drawing/2014/main" id="{00000000-0008-0000-2000-0000E5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0" name="410 CuadroTexto">
          <a:extLst>
            <a:ext uri="{FF2B5EF4-FFF2-40B4-BE49-F238E27FC236}">
              <a16:creationId xmlns:a16="http://schemas.microsoft.com/office/drawing/2014/main" id="{00000000-0008-0000-2000-0000E6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1" name="411 CuadroTexto">
          <a:extLst>
            <a:ext uri="{FF2B5EF4-FFF2-40B4-BE49-F238E27FC236}">
              <a16:creationId xmlns:a16="http://schemas.microsoft.com/office/drawing/2014/main" id="{00000000-0008-0000-2000-0000E7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2" name="412 CuadroTexto">
          <a:extLst>
            <a:ext uri="{FF2B5EF4-FFF2-40B4-BE49-F238E27FC236}">
              <a16:creationId xmlns:a16="http://schemas.microsoft.com/office/drawing/2014/main" id="{00000000-0008-0000-2000-0000E8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3" name="413 CuadroTexto">
          <a:extLst>
            <a:ext uri="{FF2B5EF4-FFF2-40B4-BE49-F238E27FC236}">
              <a16:creationId xmlns:a16="http://schemas.microsoft.com/office/drawing/2014/main" id="{00000000-0008-0000-2000-0000E9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4" name="414 CuadroTexto">
          <a:extLst>
            <a:ext uri="{FF2B5EF4-FFF2-40B4-BE49-F238E27FC236}">
              <a16:creationId xmlns:a16="http://schemas.microsoft.com/office/drawing/2014/main" id="{00000000-0008-0000-2000-0000EA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5" name="415 CuadroTexto">
          <a:extLst>
            <a:ext uri="{FF2B5EF4-FFF2-40B4-BE49-F238E27FC236}">
              <a16:creationId xmlns:a16="http://schemas.microsoft.com/office/drawing/2014/main" id="{00000000-0008-0000-2000-0000EB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6" name="416 CuadroTexto">
          <a:extLst>
            <a:ext uri="{FF2B5EF4-FFF2-40B4-BE49-F238E27FC236}">
              <a16:creationId xmlns:a16="http://schemas.microsoft.com/office/drawing/2014/main" id="{00000000-0008-0000-2000-0000EC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7" name="417 CuadroTexto">
          <a:extLst>
            <a:ext uri="{FF2B5EF4-FFF2-40B4-BE49-F238E27FC236}">
              <a16:creationId xmlns:a16="http://schemas.microsoft.com/office/drawing/2014/main" id="{00000000-0008-0000-2000-0000ED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8" name="418 CuadroTexto">
          <a:extLst>
            <a:ext uri="{FF2B5EF4-FFF2-40B4-BE49-F238E27FC236}">
              <a16:creationId xmlns:a16="http://schemas.microsoft.com/office/drawing/2014/main" id="{00000000-0008-0000-2000-0000EE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799" name="419 CuadroTexto">
          <a:extLst>
            <a:ext uri="{FF2B5EF4-FFF2-40B4-BE49-F238E27FC236}">
              <a16:creationId xmlns:a16="http://schemas.microsoft.com/office/drawing/2014/main" id="{00000000-0008-0000-2000-0000EF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0" name="420 CuadroTexto">
          <a:extLst>
            <a:ext uri="{FF2B5EF4-FFF2-40B4-BE49-F238E27FC236}">
              <a16:creationId xmlns:a16="http://schemas.microsoft.com/office/drawing/2014/main" id="{00000000-0008-0000-2000-0000F0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1" name="421 CuadroTexto">
          <a:extLst>
            <a:ext uri="{FF2B5EF4-FFF2-40B4-BE49-F238E27FC236}">
              <a16:creationId xmlns:a16="http://schemas.microsoft.com/office/drawing/2014/main" id="{00000000-0008-0000-2000-0000F1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02" name="422 CuadroTexto">
          <a:extLst>
            <a:ext uri="{FF2B5EF4-FFF2-40B4-BE49-F238E27FC236}">
              <a16:creationId xmlns:a16="http://schemas.microsoft.com/office/drawing/2014/main" id="{00000000-0008-0000-2000-0000F20A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3" name="423 CuadroTexto">
          <a:extLst>
            <a:ext uri="{FF2B5EF4-FFF2-40B4-BE49-F238E27FC236}">
              <a16:creationId xmlns:a16="http://schemas.microsoft.com/office/drawing/2014/main" id="{00000000-0008-0000-2000-0000F3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4" name="424 CuadroTexto">
          <a:extLst>
            <a:ext uri="{FF2B5EF4-FFF2-40B4-BE49-F238E27FC236}">
              <a16:creationId xmlns:a16="http://schemas.microsoft.com/office/drawing/2014/main" id="{00000000-0008-0000-2000-0000F4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5" name="425 CuadroTexto">
          <a:extLst>
            <a:ext uri="{FF2B5EF4-FFF2-40B4-BE49-F238E27FC236}">
              <a16:creationId xmlns:a16="http://schemas.microsoft.com/office/drawing/2014/main" id="{00000000-0008-0000-2000-0000F5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6" name="426 CuadroTexto">
          <a:extLst>
            <a:ext uri="{FF2B5EF4-FFF2-40B4-BE49-F238E27FC236}">
              <a16:creationId xmlns:a16="http://schemas.microsoft.com/office/drawing/2014/main" id="{00000000-0008-0000-2000-0000F6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7" name="427 CuadroTexto">
          <a:extLst>
            <a:ext uri="{FF2B5EF4-FFF2-40B4-BE49-F238E27FC236}">
              <a16:creationId xmlns:a16="http://schemas.microsoft.com/office/drawing/2014/main" id="{00000000-0008-0000-2000-0000F7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8" name="428 CuadroTexto">
          <a:extLst>
            <a:ext uri="{FF2B5EF4-FFF2-40B4-BE49-F238E27FC236}">
              <a16:creationId xmlns:a16="http://schemas.microsoft.com/office/drawing/2014/main" id="{00000000-0008-0000-2000-0000F8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09" name="429 CuadroTexto">
          <a:extLst>
            <a:ext uri="{FF2B5EF4-FFF2-40B4-BE49-F238E27FC236}">
              <a16:creationId xmlns:a16="http://schemas.microsoft.com/office/drawing/2014/main" id="{00000000-0008-0000-2000-0000F9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0" name="430 CuadroTexto">
          <a:extLst>
            <a:ext uri="{FF2B5EF4-FFF2-40B4-BE49-F238E27FC236}">
              <a16:creationId xmlns:a16="http://schemas.microsoft.com/office/drawing/2014/main" id="{00000000-0008-0000-2000-0000FA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1" name="431 CuadroTexto">
          <a:extLst>
            <a:ext uri="{FF2B5EF4-FFF2-40B4-BE49-F238E27FC236}">
              <a16:creationId xmlns:a16="http://schemas.microsoft.com/office/drawing/2014/main" id="{00000000-0008-0000-2000-0000FB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2" name="432 CuadroTexto">
          <a:extLst>
            <a:ext uri="{FF2B5EF4-FFF2-40B4-BE49-F238E27FC236}">
              <a16:creationId xmlns:a16="http://schemas.microsoft.com/office/drawing/2014/main" id="{00000000-0008-0000-2000-0000FC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3" name="433 CuadroTexto">
          <a:extLst>
            <a:ext uri="{FF2B5EF4-FFF2-40B4-BE49-F238E27FC236}">
              <a16:creationId xmlns:a16="http://schemas.microsoft.com/office/drawing/2014/main" id="{00000000-0008-0000-2000-0000FD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4" name="434 CuadroTexto">
          <a:extLst>
            <a:ext uri="{FF2B5EF4-FFF2-40B4-BE49-F238E27FC236}">
              <a16:creationId xmlns:a16="http://schemas.microsoft.com/office/drawing/2014/main" id="{00000000-0008-0000-2000-0000FE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5" name="435 CuadroTexto">
          <a:extLst>
            <a:ext uri="{FF2B5EF4-FFF2-40B4-BE49-F238E27FC236}">
              <a16:creationId xmlns:a16="http://schemas.microsoft.com/office/drawing/2014/main" id="{00000000-0008-0000-2000-0000FF0A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6" name="436 CuadroTexto">
          <a:extLst>
            <a:ext uri="{FF2B5EF4-FFF2-40B4-BE49-F238E27FC236}">
              <a16:creationId xmlns:a16="http://schemas.microsoft.com/office/drawing/2014/main" id="{00000000-0008-0000-2000-0000000B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7" name="437 CuadroTexto">
          <a:extLst>
            <a:ext uri="{FF2B5EF4-FFF2-40B4-BE49-F238E27FC236}">
              <a16:creationId xmlns:a16="http://schemas.microsoft.com/office/drawing/2014/main" id="{00000000-0008-0000-2000-0000010B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8" name="438 CuadroTexto">
          <a:extLst>
            <a:ext uri="{FF2B5EF4-FFF2-40B4-BE49-F238E27FC236}">
              <a16:creationId xmlns:a16="http://schemas.microsoft.com/office/drawing/2014/main" id="{00000000-0008-0000-2000-0000020B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2819" name="439 CuadroTexto">
          <a:extLst>
            <a:ext uri="{FF2B5EF4-FFF2-40B4-BE49-F238E27FC236}">
              <a16:creationId xmlns:a16="http://schemas.microsoft.com/office/drawing/2014/main" id="{00000000-0008-0000-2000-0000030B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0" name="440 CuadroTexto">
          <a:extLst>
            <a:ext uri="{FF2B5EF4-FFF2-40B4-BE49-F238E27FC236}">
              <a16:creationId xmlns:a16="http://schemas.microsoft.com/office/drawing/2014/main" id="{00000000-0008-0000-2000-000004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1" name="441 CuadroTexto">
          <a:extLst>
            <a:ext uri="{FF2B5EF4-FFF2-40B4-BE49-F238E27FC236}">
              <a16:creationId xmlns:a16="http://schemas.microsoft.com/office/drawing/2014/main" id="{00000000-0008-0000-2000-000005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2" name="442 CuadroTexto">
          <a:extLst>
            <a:ext uri="{FF2B5EF4-FFF2-40B4-BE49-F238E27FC236}">
              <a16:creationId xmlns:a16="http://schemas.microsoft.com/office/drawing/2014/main" id="{00000000-0008-0000-2000-000006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3" name="443 CuadroTexto">
          <a:extLst>
            <a:ext uri="{FF2B5EF4-FFF2-40B4-BE49-F238E27FC236}">
              <a16:creationId xmlns:a16="http://schemas.microsoft.com/office/drawing/2014/main" id="{00000000-0008-0000-2000-000007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4" name="444 CuadroTexto">
          <a:extLst>
            <a:ext uri="{FF2B5EF4-FFF2-40B4-BE49-F238E27FC236}">
              <a16:creationId xmlns:a16="http://schemas.microsoft.com/office/drawing/2014/main" id="{00000000-0008-0000-2000-000008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5" name="445 CuadroTexto">
          <a:extLst>
            <a:ext uri="{FF2B5EF4-FFF2-40B4-BE49-F238E27FC236}">
              <a16:creationId xmlns:a16="http://schemas.microsoft.com/office/drawing/2014/main" id="{00000000-0008-0000-2000-000009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6" name="446 CuadroTexto">
          <a:extLst>
            <a:ext uri="{FF2B5EF4-FFF2-40B4-BE49-F238E27FC236}">
              <a16:creationId xmlns:a16="http://schemas.microsoft.com/office/drawing/2014/main" id="{00000000-0008-0000-2000-00000A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7" name="447 CuadroTexto">
          <a:extLst>
            <a:ext uri="{FF2B5EF4-FFF2-40B4-BE49-F238E27FC236}">
              <a16:creationId xmlns:a16="http://schemas.microsoft.com/office/drawing/2014/main" id="{00000000-0008-0000-2000-00000B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8" name="448 CuadroTexto">
          <a:extLst>
            <a:ext uri="{FF2B5EF4-FFF2-40B4-BE49-F238E27FC236}">
              <a16:creationId xmlns:a16="http://schemas.microsoft.com/office/drawing/2014/main" id="{00000000-0008-0000-2000-00000C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29" name="449 CuadroTexto">
          <a:extLst>
            <a:ext uri="{FF2B5EF4-FFF2-40B4-BE49-F238E27FC236}">
              <a16:creationId xmlns:a16="http://schemas.microsoft.com/office/drawing/2014/main" id="{00000000-0008-0000-2000-00000D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0" name="450 CuadroTexto">
          <a:extLst>
            <a:ext uri="{FF2B5EF4-FFF2-40B4-BE49-F238E27FC236}">
              <a16:creationId xmlns:a16="http://schemas.microsoft.com/office/drawing/2014/main" id="{00000000-0008-0000-2000-00000E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2831" name="451 CuadroTexto">
          <a:extLst>
            <a:ext uri="{FF2B5EF4-FFF2-40B4-BE49-F238E27FC236}">
              <a16:creationId xmlns:a16="http://schemas.microsoft.com/office/drawing/2014/main" id="{00000000-0008-0000-2000-00000F0B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32" name="17 CuadroTexto">
          <a:extLst>
            <a:ext uri="{FF2B5EF4-FFF2-40B4-BE49-F238E27FC236}">
              <a16:creationId xmlns:a16="http://schemas.microsoft.com/office/drawing/2014/main" id="{00000000-0008-0000-2000-00001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3" name="90 CuadroTexto">
          <a:extLst>
            <a:ext uri="{FF2B5EF4-FFF2-40B4-BE49-F238E27FC236}">
              <a16:creationId xmlns:a16="http://schemas.microsoft.com/office/drawing/2014/main" id="{00000000-0008-0000-2000-000011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4" name="91 CuadroTexto">
          <a:extLst>
            <a:ext uri="{FF2B5EF4-FFF2-40B4-BE49-F238E27FC236}">
              <a16:creationId xmlns:a16="http://schemas.microsoft.com/office/drawing/2014/main" id="{00000000-0008-0000-2000-000012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5" name="92 CuadroTexto">
          <a:extLst>
            <a:ext uri="{FF2B5EF4-FFF2-40B4-BE49-F238E27FC236}">
              <a16:creationId xmlns:a16="http://schemas.microsoft.com/office/drawing/2014/main" id="{00000000-0008-0000-2000-000013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6" name="93 CuadroTexto">
          <a:extLst>
            <a:ext uri="{FF2B5EF4-FFF2-40B4-BE49-F238E27FC236}">
              <a16:creationId xmlns:a16="http://schemas.microsoft.com/office/drawing/2014/main" id="{00000000-0008-0000-2000-000014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7" name="94 CuadroTexto">
          <a:extLst>
            <a:ext uri="{FF2B5EF4-FFF2-40B4-BE49-F238E27FC236}">
              <a16:creationId xmlns:a16="http://schemas.microsoft.com/office/drawing/2014/main" id="{00000000-0008-0000-2000-000015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8" name="95 CuadroTexto">
          <a:extLst>
            <a:ext uri="{FF2B5EF4-FFF2-40B4-BE49-F238E27FC236}">
              <a16:creationId xmlns:a16="http://schemas.microsoft.com/office/drawing/2014/main" id="{00000000-0008-0000-2000-000016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39" name="96 CuadroTexto">
          <a:extLst>
            <a:ext uri="{FF2B5EF4-FFF2-40B4-BE49-F238E27FC236}">
              <a16:creationId xmlns:a16="http://schemas.microsoft.com/office/drawing/2014/main" id="{00000000-0008-0000-2000-000017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0" name="97 CuadroTexto">
          <a:extLst>
            <a:ext uri="{FF2B5EF4-FFF2-40B4-BE49-F238E27FC236}">
              <a16:creationId xmlns:a16="http://schemas.microsoft.com/office/drawing/2014/main" id="{00000000-0008-0000-2000-000018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1" name="98 CuadroTexto">
          <a:extLst>
            <a:ext uri="{FF2B5EF4-FFF2-40B4-BE49-F238E27FC236}">
              <a16:creationId xmlns:a16="http://schemas.microsoft.com/office/drawing/2014/main" id="{00000000-0008-0000-2000-000019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2" name="99 CuadroTexto">
          <a:extLst>
            <a:ext uri="{FF2B5EF4-FFF2-40B4-BE49-F238E27FC236}">
              <a16:creationId xmlns:a16="http://schemas.microsoft.com/office/drawing/2014/main" id="{00000000-0008-0000-2000-00001A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3" name="100 CuadroTexto">
          <a:extLst>
            <a:ext uri="{FF2B5EF4-FFF2-40B4-BE49-F238E27FC236}">
              <a16:creationId xmlns:a16="http://schemas.microsoft.com/office/drawing/2014/main" id="{00000000-0008-0000-2000-00001B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2844" name="101 CuadroTexto">
          <a:extLst>
            <a:ext uri="{FF2B5EF4-FFF2-40B4-BE49-F238E27FC236}">
              <a16:creationId xmlns:a16="http://schemas.microsoft.com/office/drawing/2014/main" id="{00000000-0008-0000-2000-00001C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5" name="118 CuadroTexto">
          <a:extLst>
            <a:ext uri="{FF2B5EF4-FFF2-40B4-BE49-F238E27FC236}">
              <a16:creationId xmlns:a16="http://schemas.microsoft.com/office/drawing/2014/main" id="{00000000-0008-0000-2000-00001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6" name="119 CuadroTexto">
          <a:extLst>
            <a:ext uri="{FF2B5EF4-FFF2-40B4-BE49-F238E27FC236}">
              <a16:creationId xmlns:a16="http://schemas.microsoft.com/office/drawing/2014/main" id="{00000000-0008-0000-2000-00001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7" name="120 CuadroTexto">
          <a:extLst>
            <a:ext uri="{FF2B5EF4-FFF2-40B4-BE49-F238E27FC236}">
              <a16:creationId xmlns:a16="http://schemas.microsoft.com/office/drawing/2014/main" id="{00000000-0008-0000-2000-00001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8" name="121 CuadroTexto">
          <a:extLst>
            <a:ext uri="{FF2B5EF4-FFF2-40B4-BE49-F238E27FC236}">
              <a16:creationId xmlns:a16="http://schemas.microsoft.com/office/drawing/2014/main" id="{00000000-0008-0000-2000-00002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49" name="122 CuadroTexto">
          <a:extLst>
            <a:ext uri="{FF2B5EF4-FFF2-40B4-BE49-F238E27FC236}">
              <a16:creationId xmlns:a16="http://schemas.microsoft.com/office/drawing/2014/main" id="{00000000-0008-0000-2000-00002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0" name="123 CuadroTexto">
          <a:extLst>
            <a:ext uri="{FF2B5EF4-FFF2-40B4-BE49-F238E27FC236}">
              <a16:creationId xmlns:a16="http://schemas.microsoft.com/office/drawing/2014/main" id="{00000000-0008-0000-2000-00002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1" name="124 CuadroTexto">
          <a:extLst>
            <a:ext uri="{FF2B5EF4-FFF2-40B4-BE49-F238E27FC236}">
              <a16:creationId xmlns:a16="http://schemas.microsoft.com/office/drawing/2014/main" id="{00000000-0008-0000-2000-00002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2" name="125 CuadroTexto">
          <a:extLst>
            <a:ext uri="{FF2B5EF4-FFF2-40B4-BE49-F238E27FC236}">
              <a16:creationId xmlns:a16="http://schemas.microsoft.com/office/drawing/2014/main" id="{00000000-0008-0000-2000-00002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3" name="143 CuadroTexto">
          <a:extLst>
            <a:ext uri="{FF2B5EF4-FFF2-40B4-BE49-F238E27FC236}">
              <a16:creationId xmlns:a16="http://schemas.microsoft.com/office/drawing/2014/main" id="{00000000-0008-0000-2000-00002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4" name="144 CuadroTexto">
          <a:extLst>
            <a:ext uri="{FF2B5EF4-FFF2-40B4-BE49-F238E27FC236}">
              <a16:creationId xmlns:a16="http://schemas.microsoft.com/office/drawing/2014/main" id="{00000000-0008-0000-2000-00002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5" name="145 CuadroTexto">
          <a:extLst>
            <a:ext uri="{FF2B5EF4-FFF2-40B4-BE49-F238E27FC236}">
              <a16:creationId xmlns:a16="http://schemas.microsoft.com/office/drawing/2014/main" id="{00000000-0008-0000-2000-00002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6" name="146 CuadroTexto">
          <a:extLst>
            <a:ext uri="{FF2B5EF4-FFF2-40B4-BE49-F238E27FC236}">
              <a16:creationId xmlns:a16="http://schemas.microsoft.com/office/drawing/2014/main" id="{00000000-0008-0000-2000-00002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7" name="147 CuadroTexto">
          <a:extLst>
            <a:ext uri="{FF2B5EF4-FFF2-40B4-BE49-F238E27FC236}">
              <a16:creationId xmlns:a16="http://schemas.microsoft.com/office/drawing/2014/main" id="{00000000-0008-0000-2000-00002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8" name="148 CuadroTexto">
          <a:extLst>
            <a:ext uri="{FF2B5EF4-FFF2-40B4-BE49-F238E27FC236}">
              <a16:creationId xmlns:a16="http://schemas.microsoft.com/office/drawing/2014/main" id="{00000000-0008-0000-2000-00002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59" name="149 CuadroTexto">
          <a:extLst>
            <a:ext uri="{FF2B5EF4-FFF2-40B4-BE49-F238E27FC236}">
              <a16:creationId xmlns:a16="http://schemas.microsoft.com/office/drawing/2014/main" id="{00000000-0008-0000-2000-00002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0" name="150 CuadroTexto">
          <a:extLst>
            <a:ext uri="{FF2B5EF4-FFF2-40B4-BE49-F238E27FC236}">
              <a16:creationId xmlns:a16="http://schemas.microsoft.com/office/drawing/2014/main" id="{00000000-0008-0000-2000-00002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1" name="151 CuadroTexto">
          <a:extLst>
            <a:ext uri="{FF2B5EF4-FFF2-40B4-BE49-F238E27FC236}">
              <a16:creationId xmlns:a16="http://schemas.microsoft.com/office/drawing/2014/main" id="{00000000-0008-0000-2000-00002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2" name="152 CuadroTexto">
          <a:extLst>
            <a:ext uri="{FF2B5EF4-FFF2-40B4-BE49-F238E27FC236}">
              <a16:creationId xmlns:a16="http://schemas.microsoft.com/office/drawing/2014/main" id="{00000000-0008-0000-2000-00002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3" name="153 CuadroTexto">
          <a:extLst>
            <a:ext uri="{FF2B5EF4-FFF2-40B4-BE49-F238E27FC236}">
              <a16:creationId xmlns:a16="http://schemas.microsoft.com/office/drawing/2014/main" id="{00000000-0008-0000-2000-00002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4" name="154 CuadroTexto">
          <a:extLst>
            <a:ext uri="{FF2B5EF4-FFF2-40B4-BE49-F238E27FC236}">
              <a16:creationId xmlns:a16="http://schemas.microsoft.com/office/drawing/2014/main" id="{00000000-0008-0000-2000-00003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5" name="155 CuadroTexto">
          <a:extLst>
            <a:ext uri="{FF2B5EF4-FFF2-40B4-BE49-F238E27FC236}">
              <a16:creationId xmlns:a16="http://schemas.microsoft.com/office/drawing/2014/main" id="{00000000-0008-0000-2000-00003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6" name="156 CuadroTexto">
          <a:extLst>
            <a:ext uri="{FF2B5EF4-FFF2-40B4-BE49-F238E27FC236}">
              <a16:creationId xmlns:a16="http://schemas.microsoft.com/office/drawing/2014/main" id="{00000000-0008-0000-2000-00003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7" name="157 CuadroTexto">
          <a:extLst>
            <a:ext uri="{FF2B5EF4-FFF2-40B4-BE49-F238E27FC236}">
              <a16:creationId xmlns:a16="http://schemas.microsoft.com/office/drawing/2014/main" id="{00000000-0008-0000-2000-00003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8" name="158 CuadroTexto">
          <a:extLst>
            <a:ext uri="{FF2B5EF4-FFF2-40B4-BE49-F238E27FC236}">
              <a16:creationId xmlns:a16="http://schemas.microsoft.com/office/drawing/2014/main" id="{00000000-0008-0000-2000-00003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69" name="159 CuadroTexto">
          <a:extLst>
            <a:ext uri="{FF2B5EF4-FFF2-40B4-BE49-F238E27FC236}">
              <a16:creationId xmlns:a16="http://schemas.microsoft.com/office/drawing/2014/main" id="{00000000-0008-0000-2000-00003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0" name="160 CuadroTexto">
          <a:extLst>
            <a:ext uri="{FF2B5EF4-FFF2-40B4-BE49-F238E27FC236}">
              <a16:creationId xmlns:a16="http://schemas.microsoft.com/office/drawing/2014/main" id="{00000000-0008-0000-2000-00003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1" name="161 CuadroTexto">
          <a:extLst>
            <a:ext uri="{FF2B5EF4-FFF2-40B4-BE49-F238E27FC236}">
              <a16:creationId xmlns:a16="http://schemas.microsoft.com/office/drawing/2014/main" id="{00000000-0008-0000-2000-00003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2" name="162 CuadroTexto">
          <a:extLst>
            <a:ext uri="{FF2B5EF4-FFF2-40B4-BE49-F238E27FC236}">
              <a16:creationId xmlns:a16="http://schemas.microsoft.com/office/drawing/2014/main" id="{00000000-0008-0000-2000-00003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3" name="163 CuadroTexto">
          <a:extLst>
            <a:ext uri="{FF2B5EF4-FFF2-40B4-BE49-F238E27FC236}">
              <a16:creationId xmlns:a16="http://schemas.microsoft.com/office/drawing/2014/main" id="{00000000-0008-0000-2000-00003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4" name="164 CuadroTexto">
          <a:extLst>
            <a:ext uri="{FF2B5EF4-FFF2-40B4-BE49-F238E27FC236}">
              <a16:creationId xmlns:a16="http://schemas.microsoft.com/office/drawing/2014/main" id="{00000000-0008-0000-2000-00003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5" name="165 CuadroTexto">
          <a:extLst>
            <a:ext uri="{FF2B5EF4-FFF2-40B4-BE49-F238E27FC236}">
              <a16:creationId xmlns:a16="http://schemas.microsoft.com/office/drawing/2014/main" id="{00000000-0008-0000-2000-00003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6" name="166 CuadroTexto">
          <a:extLst>
            <a:ext uri="{FF2B5EF4-FFF2-40B4-BE49-F238E27FC236}">
              <a16:creationId xmlns:a16="http://schemas.microsoft.com/office/drawing/2014/main" id="{00000000-0008-0000-2000-00003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7" name="167 CuadroTexto">
          <a:extLst>
            <a:ext uri="{FF2B5EF4-FFF2-40B4-BE49-F238E27FC236}">
              <a16:creationId xmlns:a16="http://schemas.microsoft.com/office/drawing/2014/main" id="{00000000-0008-0000-2000-00003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8" name="168 CuadroTexto">
          <a:extLst>
            <a:ext uri="{FF2B5EF4-FFF2-40B4-BE49-F238E27FC236}">
              <a16:creationId xmlns:a16="http://schemas.microsoft.com/office/drawing/2014/main" id="{00000000-0008-0000-2000-00003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79" name="169 CuadroTexto">
          <a:extLst>
            <a:ext uri="{FF2B5EF4-FFF2-40B4-BE49-F238E27FC236}">
              <a16:creationId xmlns:a16="http://schemas.microsoft.com/office/drawing/2014/main" id="{00000000-0008-0000-2000-00003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0" name="170 CuadroTexto">
          <a:extLst>
            <a:ext uri="{FF2B5EF4-FFF2-40B4-BE49-F238E27FC236}">
              <a16:creationId xmlns:a16="http://schemas.microsoft.com/office/drawing/2014/main" id="{00000000-0008-0000-2000-00004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1" name="171 CuadroTexto">
          <a:extLst>
            <a:ext uri="{FF2B5EF4-FFF2-40B4-BE49-F238E27FC236}">
              <a16:creationId xmlns:a16="http://schemas.microsoft.com/office/drawing/2014/main" id="{00000000-0008-0000-2000-00004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2" name="172 CuadroTexto">
          <a:extLst>
            <a:ext uri="{FF2B5EF4-FFF2-40B4-BE49-F238E27FC236}">
              <a16:creationId xmlns:a16="http://schemas.microsoft.com/office/drawing/2014/main" id="{00000000-0008-0000-2000-00004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3" name="173 CuadroTexto">
          <a:extLst>
            <a:ext uri="{FF2B5EF4-FFF2-40B4-BE49-F238E27FC236}">
              <a16:creationId xmlns:a16="http://schemas.microsoft.com/office/drawing/2014/main" id="{00000000-0008-0000-2000-00004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4" name="174 CuadroTexto">
          <a:extLst>
            <a:ext uri="{FF2B5EF4-FFF2-40B4-BE49-F238E27FC236}">
              <a16:creationId xmlns:a16="http://schemas.microsoft.com/office/drawing/2014/main" id="{00000000-0008-0000-2000-00004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5" name="175 CuadroTexto">
          <a:extLst>
            <a:ext uri="{FF2B5EF4-FFF2-40B4-BE49-F238E27FC236}">
              <a16:creationId xmlns:a16="http://schemas.microsoft.com/office/drawing/2014/main" id="{00000000-0008-0000-2000-00004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6" name="176 CuadroTexto">
          <a:extLst>
            <a:ext uri="{FF2B5EF4-FFF2-40B4-BE49-F238E27FC236}">
              <a16:creationId xmlns:a16="http://schemas.microsoft.com/office/drawing/2014/main" id="{00000000-0008-0000-2000-00004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7" name="177 CuadroTexto">
          <a:extLst>
            <a:ext uri="{FF2B5EF4-FFF2-40B4-BE49-F238E27FC236}">
              <a16:creationId xmlns:a16="http://schemas.microsoft.com/office/drawing/2014/main" id="{00000000-0008-0000-2000-00004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8" name="178 CuadroTexto">
          <a:extLst>
            <a:ext uri="{FF2B5EF4-FFF2-40B4-BE49-F238E27FC236}">
              <a16:creationId xmlns:a16="http://schemas.microsoft.com/office/drawing/2014/main" id="{00000000-0008-0000-2000-00004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89" name="179 CuadroTexto">
          <a:extLst>
            <a:ext uri="{FF2B5EF4-FFF2-40B4-BE49-F238E27FC236}">
              <a16:creationId xmlns:a16="http://schemas.microsoft.com/office/drawing/2014/main" id="{00000000-0008-0000-2000-00004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0" name="180 CuadroTexto">
          <a:extLst>
            <a:ext uri="{FF2B5EF4-FFF2-40B4-BE49-F238E27FC236}">
              <a16:creationId xmlns:a16="http://schemas.microsoft.com/office/drawing/2014/main" id="{00000000-0008-0000-2000-00004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1" name="181 CuadroTexto">
          <a:extLst>
            <a:ext uri="{FF2B5EF4-FFF2-40B4-BE49-F238E27FC236}">
              <a16:creationId xmlns:a16="http://schemas.microsoft.com/office/drawing/2014/main" id="{00000000-0008-0000-2000-00004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2" name="182 CuadroTexto">
          <a:extLst>
            <a:ext uri="{FF2B5EF4-FFF2-40B4-BE49-F238E27FC236}">
              <a16:creationId xmlns:a16="http://schemas.microsoft.com/office/drawing/2014/main" id="{00000000-0008-0000-2000-00004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3" name="183 CuadroTexto">
          <a:extLst>
            <a:ext uri="{FF2B5EF4-FFF2-40B4-BE49-F238E27FC236}">
              <a16:creationId xmlns:a16="http://schemas.microsoft.com/office/drawing/2014/main" id="{00000000-0008-0000-2000-00004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4" name="184 CuadroTexto">
          <a:extLst>
            <a:ext uri="{FF2B5EF4-FFF2-40B4-BE49-F238E27FC236}">
              <a16:creationId xmlns:a16="http://schemas.microsoft.com/office/drawing/2014/main" id="{00000000-0008-0000-2000-00004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5" name="185 CuadroTexto">
          <a:extLst>
            <a:ext uri="{FF2B5EF4-FFF2-40B4-BE49-F238E27FC236}">
              <a16:creationId xmlns:a16="http://schemas.microsoft.com/office/drawing/2014/main" id="{00000000-0008-0000-2000-00004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6" name="186 CuadroTexto">
          <a:extLst>
            <a:ext uri="{FF2B5EF4-FFF2-40B4-BE49-F238E27FC236}">
              <a16:creationId xmlns:a16="http://schemas.microsoft.com/office/drawing/2014/main" id="{00000000-0008-0000-2000-00005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7" name="187 CuadroTexto">
          <a:extLst>
            <a:ext uri="{FF2B5EF4-FFF2-40B4-BE49-F238E27FC236}">
              <a16:creationId xmlns:a16="http://schemas.microsoft.com/office/drawing/2014/main" id="{00000000-0008-0000-2000-00005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8" name="188 CuadroTexto">
          <a:extLst>
            <a:ext uri="{FF2B5EF4-FFF2-40B4-BE49-F238E27FC236}">
              <a16:creationId xmlns:a16="http://schemas.microsoft.com/office/drawing/2014/main" id="{00000000-0008-0000-2000-00005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899" name="189 CuadroTexto">
          <a:extLst>
            <a:ext uri="{FF2B5EF4-FFF2-40B4-BE49-F238E27FC236}">
              <a16:creationId xmlns:a16="http://schemas.microsoft.com/office/drawing/2014/main" id="{00000000-0008-0000-2000-00005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0" name="190 CuadroTexto">
          <a:extLst>
            <a:ext uri="{FF2B5EF4-FFF2-40B4-BE49-F238E27FC236}">
              <a16:creationId xmlns:a16="http://schemas.microsoft.com/office/drawing/2014/main" id="{00000000-0008-0000-2000-00005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1" name="191 CuadroTexto">
          <a:extLst>
            <a:ext uri="{FF2B5EF4-FFF2-40B4-BE49-F238E27FC236}">
              <a16:creationId xmlns:a16="http://schemas.microsoft.com/office/drawing/2014/main" id="{00000000-0008-0000-2000-00005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2" name="192 CuadroTexto">
          <a:extLst>
            <a:ext uri="{FF2B5EF4-FFF2-40B4-BE49-F238E27FC236}">
              <a16:creationId xmlns:a16="http://schemas.microsoft.com/office/drawing/2014/main" id="{00000000-0008-0000-2000-00005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3" name="193 CuadroTexto">
          <a:extLst>
            <a:ext uri="{FF2B5EF4-FFF2-40B4-BE49-F238E27FC236}">
              <a16:creationId xmlns:a16="http://schemas.microsoft.com/office/drawing/2014/main" id="{00000000-0008-0000-2000-00005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4" name="194 CuadroTexto">
          <a:extLst>
            <a:ext uri="{FF2B5EF4-FFF2-40B4-BE49-F238E27FC236}">
              <a16:creationId xmlns:a16="http://schemas.microsoft.com/office/drawing/2014/main" id="{00000000-0008-0000-2000-00005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5" name="195 CuadroTexto">
          <a:extLst>
            <a:ext uri="{FF2B5EF4-FFF2-40B4-BE49-F238E27FC236}">
              <a16:creationId xmlns:a16="http://schemas.microsoft.com/office/drawing/2014/main" id="{00000000-0008-0000-2000-00005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6" name="196 CuadroTexto">
          <a:extLst>
            <a:ext uri="{FF2B5EF4-FFF2-40B4-BE49-F238E27FC236}">
              <a16:creationId xmlns:a16="http://schemas.microsoft.com/office/drawing/2014/main" id="{00000000-0008-0000-2000-00005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7" name="197 CuadroTexto">
          <a:extLst>
            <a:ext uri="{FF2B5EF4-FFF2-40B4-BE49-F238E27FC236}">
              <a16:creationId xmlns:a16="http://schemas.microsoft.com/office/drawing/2014/main" id="{00000000-0008-0000-2000-00005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8" name="198 CuadroTexto">
          <a:extLst>
            <a:ext uri="{FF2B5EF4-FFF2-40B4-BE49-F238E27FC236}">
              <a16:creationId xmlns:a16="http://schemas.microsoft.com/office/drawing/2014/main" id="{00000000-0008-0000-2000-00005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09" name="199 CuadroTexto">
          <a:extLst>
            <a:ext uri="{FF2B5EF4-FFF2-40B4-BE49-F238E27FC236}">
              <a16:creationId xmlns:a16="http://schemas.microsoft.com/office/drawing/2014/main" id="{00000000-0008-0000-2000-00005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0" name="200 CuadroTexto">
          <a:extLst>
            <a:ext uri="{FF2B5EF4-FFF2-40B4-BE49-F238E27FC236}">
              <a16:creationId xmlns:a16="http://schemas.microsoft.com/office/drawing/2014/main" id="{00000000-0008-0000-2000-00005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1" name="201 CuadroTexto">
          <a:extLst>
            <a:ext uri="{FF2B5EF4-FFF2-40B4-BE49-F238E27FC236}">
              <a16:creationId xmlns:a16="http://schemas.microsoft.com/office/drawing/2014/main" id="{00000000-0008-0000-2000-00005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2" name="202 CuadroTexto">
          <a:extLst>
            <a:ext uri="{FF2B5EF4-FFF2-40B4-BE49-F238E27FC236}">
              <a16:creationId xmlns:a16="http://schemas.microsoft.com/office/drawing/2014/main" id="{00000000-0008-0000-2000-00006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3" name="203 CuadroTexto">
          <a:extLst>
            <a:ext uri="{FF2B5EF4-FFF2-40B4-BE49-F238E27FC236}">
              <a16:creationId xmlns:a16="http://schemas.microsoft.com/office/drawing/2014/main" id="{00000000-0008-0000-2000-00006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4" name="204 CuadroTexto">
          <a:extLst>
            <a:ext uri="{FF2B5EF4-FFF2-40B4-BE49-F238E27FC236}">
              <a16:creationId xmlns:a16="http://schemas.microsoft.com/office/drawing/2014/main" id="{00000000-0008-0000-2000-00006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5" name="205 CuadroTexto">
          <a:extLst>
            <a:ext uri="{FF2B5EF4-FFF2-40B4-BE49-F238E27FC236}">
              <a16:creationId xmlns:a16="http://schemas.microsoft.com/office/drawing/2014/main" id="{00000000-0008-0000-2000-00006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6" name="206 CuadroTexto">
          <a:extLst>
            <a:ext uri="{FF2B5EF4-FFF2-40B4-BE49-F238E27FC236}">
              <a16:creationId xmlns:a16="http://schemas.microsoft.com/office/drawing/2014/main" id="{00000000-0008-0000-2000-00006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7" name="207 CuadroTexto">
          <a:extLst>
            <a:ext uri="{FF2B5EF4-FFF2-40B4-BE49-F238E27FC236}">
              <a16:creationId xmlns:a16="http://schemas.microsoft.com/office/drawing/2014/main" id="{00000000-0008-0000-2000-00006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8" name="208 CuadroTexto">
          <a:extLst>
            <a:ext uri="{FF2B5EF4-FFF2-40B4-BE49-F238E27FC236}">
              <a16:creationId xmlns:a16="http://schemas.microsoft.com/office/drawing/2014/main" id="{00000000-0008-0000-2000-00006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19" name="209 CuadroTexto">
          <a:extLst>
            <a:ext uri="{FF2B5EF4-FFF2-40B4-BE49-F238E27FC236}">
              <a16:creationId xmlns:a16="http://schemas.microsoft.com/office/drawing/2014/main" id="{00000000-0008-0000-2000-00006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0" name="210 CuadroTexto">
          <a:extLst>
            <a:ext uri="{FF2B5EF4-FFF2-40B4-BE49-F238E27FC236}">
              <a16:creationId xmlns:a16="http://schemas.microsoft.com/office/drawing/2014/main" id="{00000000-0008-0000-2000-00006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1" name="211 CuadroTexto">
          <a:extLst>
            <a:ext uri="{FF2B5EF4-FFF2-40B4-BE49-F238E27FC236}">
              <a16:creationId xmlns:a16="http://schemas.microsoft.com/office/drawing/2014/main" id="{00000000-0008-0000-2000-00006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2" name="212 CuadroTexto">
          <a:extLst>
            <a:ext uri="{FF2B5EF4-FFF2-40B4-BE49-F238E27FC236}">
              <a16:creationId xmlns:a16="http://schemas.microsoft.com/office/drawing/2014/main" id="{00000000-0008-0000-2000-00006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3" name="213 CuadroTexto">
          <a:extLst>
            <a:ext uri="{FF2B5EF4-FFF2-40B4-BE49-F238E27FC236}">
              <a16:creationId xmlns:a16="http://schemas.microsoft.com/office/drawing/2014/main" id="{00000000-0008-0000-2000-00006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4" name="214 CuadroTexto">
          <a:extLst>
            <a:ext uri="{FF2B5EF4-FFF2-40B4-BE49-F238E27FC236}">
              <a16:creationId xmlns:a16="http://schemas.microsoft.com/office/drawing/2014/main" id="{00000000-0008-0000-2000-00006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5" name="215 CuadroTexto">
          <a:extLst>
            <a:ext uri="{FF2B5EF4-FFF2-40B4-BE49-F238E27FC236}">
              <a16:creationId xmlns:a16="http://schemas.microsoft.com/office/drawing/2014/main" id="{00000000-0008-0000-2000-00006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6" name="216 CuadroTexto">
          <a:extLst>
            <a:ext uri="{FF2B5EF4-FFF2-40B4-BE49-F238E27FC236}">
              <a16:creationId xmlns:a16="http://schemas.microsoft.com/office/drawing/2014/main" id="{00000000-0008-0000-2000-00006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7" name="217 CuadroTexto">
          <a:extLst>
            <a:ext uri="{FF2B5EF4-FFF2-40B4-BE49-F238E27FC236}">
              <a16:creationId xmlns:a16="http://schemas.microsoft.com/office/drawing/2014/main" id="{00000000-0008-0000-2000-00006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8" name="218 CuadroTexto">
          <a:extLst>
            <a:ext uri="{FF2B5EF4-FFF2-40B4-BE49-F238E27FC236}">
              <a16:creationId xmlns:a16="http://schemas.microsoft.com/office/drawing/2014/main" id="{00000000-0008-0000-2000-00007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29" name="219 CuadroTexto">
          <a:extLst>
            <a:ext uri="{FF2B5EF4-FFF2-40B4-BE49-F238E27FC236}">
              <a16:creationId xmlns:a16="http://schemas.microsoft.com/office/drawing/2014/main" id="{00000000-0008-0000-2000-00007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0" name="220 CuadroTexto">
          <a:extLst>
            <a:ext uri="{FF2B5EF4-FFF2-40B4-BE49-F238E27FC236}">
              <a16:creationId xmlns:a16="http://schemas.microsoft.com/office/drawing/2014/main" id="{00000000-0008-0000-2000-00007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1" name="221 CuadroTexto">
          <a:extLst>
            <a:ext uri="{FF2B5EF4-FFF2-40B4-BE49-F238E27FC236}">
              <a16:creationId xmlns:a16="http://schemas.microsoft.com/office/drawing/2014/main" id="{00000000-0008-0000-2000-00007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2" name="222 CuadroTexto">
          <a:extLst>
            <a:ext uri="{FF2B5EF4-FFF2-40B4-BE49-F238E27FC236}">
              <a16:creationId xmlns:a16="http://schemas.microsoft.com/office/drawing/2014/main" id="{00000000-0008-0000-2000-00007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3" name="223 CuadroTexto">
          <a:extLst>
            <a:ext uri="{FF2B5EF4-FFF2-40B4-BE49-F238E27FC236}">
              <a16:creationId xmlns:a16="http://schemas.microsoft.com/office/drawing/2014/main" id="{00000000-0008-0000-2000-00007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4" name="224 CuadroTexto">
          <a:extLst>
            <a:ext uri="{FF2B5EF4-FFF2-40B4-BE49-F238E27FC236}">
              <a16:creationId xmlns:a16="http://schemas.microsoft.com/office/drawing/2014/main" id="{00000000-0008-0000-2000-00007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5" name="225 CuadroTexto">
          <a:extLst>
            <a:ext uri="{FF2B5EF4-FFF2-40B4-BE49-F238E27FC236}">
              <a16:creationId xmlns:a16="http://schemas.microsoft.com/office/drawing/2014/main" id="{00000000-0008-0000-2000-00007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6" name="226 CuadroTexto">
          <a:extLst>
            <a:ext uri="{FF2B5EF4-FFF2-40B4-BE49-F238E27FC236}">
              <a16:creationId xmlns:a16="http://schemas.microsoft.com/office/drawing/2014/main" id="{00000000-0008-0000-2000-00007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7" name="227 CuadroTexto">
          <a:extLst>
            <a:ext uri="{FF2B5EF4-FFF2-40B4-BE49-F238E27FC236}">
              <a16:creationId xmlns:a16="http://schemas.microsoft.com/office/drawing/2014/main" id="{00000000-0008-0000-2000-00007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8" name="228 CuadroTexto">
          <a:extLst>
            <a:ext uri="{FF2B5EF4-FFF2-40B4-BE49-F238E27FC236}">
              <a16:creationId xmlns:a16="http://schemas.microsoft.com/office/drawing/2014/main" id="{00000000-0008-0000-2000-00007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39" name="229 CuadroTexto">
          <a:extLst>
            <a:ext uri="{FF2B5EF4-FFF2-40B4-BE49-F238E27FC236}">
              <a16:creationId xmlns:a16="http://schemas.microsoft.com/office/drawing/2014/main" id="{00000000-0008-0000-2000-00007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0" name="230 CuadroTexto">
          <a:extLst>
            <a:ext uri="{FF2B5EF4-FFF2-40B4-BE49-F238E27FC236}">
              <a16:creationId xmlns:a16="http://schemas.microsoft.com/office/drawing/2014/main" id="{00000000-0008-0000-2000-00007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1" name="231 CuadroTexto">
          <a:extLst>
            <a:ext uri="{FF2B5EF4-FFF2-40B4-BE49-F238E27FC236}">
              <a16:creationId xmlns:a16="http://schemas.microsoft.com/office/drawing/2014/main" id="{00000000-0008-0000-2000-00007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2" name="232 CuadroTexto">
          <a:extLst>
            <a:ext uri="{FF2B5EF4-FFF2-40B4-BE49-F238E27FC236}">
              <a16:creationId xmlns:a16="http://schemas.microsoft.com/office/drawing/2014/main" id="{00000000-0008-0000-2000-00007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3" name="233 CuadroTexto">
          <a:extLst>
            <a:ext uri="{FF2B5EF4-FFF2-40B4-BE49-F238E27FC236}">
              <a16:creationId xmlns:a16="http://schemas.microsoft.com/office/drawing/2014/main" id="{00000000-0008-0000-2000-00007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4" name="234 CuadroTexto">
          <a:extLst>
            <a:ext uri="{FF2B5EF4-FFF2-40B4-BE49-F238E27FC236}">
              <a16:creationId xmlns:a16="http://schemas.microsoft.com/office/drawing/2014/main" id="{00000000-0008-0000-2000-00008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5" name="235 CuadroTexto">
          <a:extLst>
            <a:ext uri="{FF2B5EF4-FFF2-40B4-BE49-F238E27FC236}">
              <a16:creationId xmlns:a16="http://schemas.microsoft.com/office/drawing/2014/main" id="{00000000-0008-0000-2000-00008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6" name="236 CuadroTexto">
          <a:extLst>
            <a:ext uri="{FF2B5EF4-FFF2-40B4-BE49-F238E27FC236}">
              <a16:creationId xmlns:a16="http://schemas.microsoft.com/office/drawing/2014/main" id="{00000000-0008-0000-2000-00008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7" name="237 CuadroTexto">
          <a:extLst>
            <a:ext uri="{FF2B5EF4-FFF2-40B4-BE49-F238E27FC236}">
              <a16:creationId xmlns:a16="http://schemas.microsoft.com/office/drawing/2014/main" id="{00000000-0008-0000-2000-00008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8" name="238 CuadroTexto">
          <a:extLst>
            <a:ext uri="{FF2B5EF4-FFF2-40B4-BE49-F238E27FC236}">
              <a16:creationId xmlns:a16="http://schemas.microsoft.com/office/drawing/2014/main" id="{00000000-0008-0000-2000-00008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49" name="239 CuadroTexto">
          <a:extLst>
            <a:ext uri="{FF2B5EF4-FFF2-40B4-BE49-F238E27FC236}">
              <a16:creationId xmlns:a16="http://schemas.microsoft.com/office/drawing/2014/main" id="{00000000-0008-0000-2000-00008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0" name="240 CuadroTexto">
          <a:extLst>
            <a:ext uri="{FF2B5EF4-FFF2-40B4-BE49-F238E27FC236}">
              <a16:creationId xmlns:a16="http://schemas.microsoft.com/office/drawing/2014/main" id="{00000000-0008-0000-2000-00008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1" name="241 CuadroTexto">
          <a:extLst>
            <a:ext uri="{FF2B5EF4-FFF2-40B4-BE49-F238E27FC236}">
              <a16:creationId xmlns:a16="http://schemas.microsoft.com/office/drawing/2014/main" id="{00000000-0008-0000-2000-00008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2" name="242 CuadroTexto">
          <a:extLst>
            <a:ext uri="{FF2B5EF4-FFF2-40B4-BE49-F238E27FC236}">
              <a16:creationId xmlns:a16="http://schemas.microsoft.com/office/drawing/2014/main" id="{00000000-0008-0000-2000-00008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3" name="243 CuadroTexto">
          <a:extLst>
            <a:ext uri="{FF2B5EF4-FFF2-40B4-BE49-F238E27FC236}">
              <a16:creationId xmlns:a16="http://schemas.microsoft.com/office/drawing/2014/main" id="{00000000-0008-0000-2000-00008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4" name="244 CuadroTexto">
          <a:extLst>
            <a:ext uri="{FF2B5EF4-FFF2-40B4-BE49-F238E27FC236}">
              <a16:creationId xmlns:a16="http://schemas.microsoft.com/office/drawing/2014/main" id="{00000000-0008-0000-2000-00008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5" name="245 CuadroTexto">
          <a:extLst>
            <a:ext uri="{FF2B5EF4-FFF2-40B4-BE49-F238E27FC236}">
              <a16:creationId xmlns:a16="http://schemas.microsoft.com/office/drawing/2014/main" id="{00000000-0008-0000-2000-00008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6" name="246 CuadroTexto">
          <a:extLst>
            <a:ext uri="{FF2B5EF4-FFF2-40B4-BE49-F238E27FC236}">
              <a16:creationId xmlns:a16="http://schemas.microsoft.com/office/drawing/2014/main" id="{00000000-0008-0000-2000-00008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7" name="247 CuadroTexto">
          <a:extLst>
            <a:ext uri="{FF2B5EF4-FFF2-40B4-BE49-F238E27FC236}">
              <a16:creationId xmlns:a16="http://schemas.microsoft.com/office/drawing/2014/main" id="{00000000-0008-0000-2000-00008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8" name="248 CuadroTexto">
          <a:extLst>
            <a:ext uri="{FF2B5EF4-FFF2-40B4-BE49-F238E27FC236}">
              <a16:creationId xmlns:a16="http://schemas.microsoft.com/office/drawing/2014/main" id="{00000000-0008-0000-2000-00008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59" name="249 CuadroTexto">
          <a:extLst>
            <a:ext uri="{FF2B5EF4-FFF2-40B4-BE49-F238E27FC236}">
              <a16:creationId xmlns:a16="http://schemas.microsoft.com/office/drawing/2014/main" id="{00000000-0008-0000-2000-00008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0" name="250 CuadroTexto">
          <a:extLst>
            <a:ext uri="{FF2B5EF4-FFF2-40B4-BE49-F238E27FC236}">
              <a16:creationId xmlns:a16="http://schemas.microsoft.com/office/drawing/2014/main" id="{00000000-0008-0000-2000-00009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1" name="251 CuadroTexto">
          <a:extLst>
            <a:ext uri="{FF2B5EF4-FFF2-40B4-BE49-F238E27FC236}">
              <a16:creationId xmlns:a16="http://schemas.microsoft.com/office/drawing/2014/main" id="{00000000-0008-0000-2000-00009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2" name="252 CuadroTexto">
          <a:extLst>
            <a:ext uri="{FF2B5EF4-FFF2-40B4-BE49-F238E27FC236}">
              <a16:creationId xmlns:a16="http://schemas.microsoft.com/office/drawing/2014/main" id="{00000000-0008-0000-2000-00009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3" name="253 CuadroTexto">
          <a:extLst>
            <a:ext uri="{FF2B5EF4-FFF2-40B4-BE49-F238E27FC236}">
              <a16:creationId xmlns:a16="http://schemas.microsoft.com/office/drawing/2014/main" id="{00000000-0008-0000-2000-00009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4" name="254 CuadroTexto">
          <a:extLst>
            <a:ext uri="{FF2B5EF4-FFF2-40B4-BE49-F238E27FC236}">
              <a16:creationId xmlns:a16="http://schemas.microsoft.com/office/drawing/2014/main" id="{00000000-0008-0000-2000-00009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5" name="255 CuadroTexto">
          <a:extLst>
            <a:ext uri="{FF2B5EF4-FFF2-40B4-BE49-F238E27FC236}">
              <a16:creationId xmlns:a16="http://schemas.microsoft.com/office/drawing/2014/main" id="{00000000-0008-0000-2000-00009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6" name="256 CuadroTexto">
          <a:extLst>
            <a:ext uri="{FF2B5EF4-FFF2-40B4-BE49-F238E27FC236}">
              <a16:creationId xmlns:a16="http://schemas.microsoft.com/office/drawing/2014/main" id="{00000000-0008-0000-2000-00009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7" name="257 CuadroTexto">
          <a:extLst>
            <a:ext uri="{FF2B5EF4-FFF2-40B4-BE49-F238E27FC236}">
              <a16:creationId xmlns:a16="http://schemas.microsoft.com/office/drawing/2014/main" id="{00000000-0008-0000-2000-00009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8" name="258 CuadroTexto">
          <a:extLst>
            <a:ext uri="{FF2B5EF4-FFF2-40B4-BE49-F238E27FC236}">
              <a16:creationId xmlns:a16="http://schemas.microsoft.com/office/drawing/2014/main" id="{00000000-0008-0000-2000-00009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69" name="259 CuadroTexto">
          <a:extLst>
            <a:ext uri="{FF2B5EF4-FFF2-40B4-BE49-F238E27FC236}">
              <a16:creationId xmlns:a16="http://schemas.microsoft.com/office/drawing/2014/main" id="{00000000-0008-0000-2000-00009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0" name="260 CuadroTexto">
          <a:extLst>
            <a:ext uri="{FF2B5EF4-FFF2-40B4-BE49-F238E27FC236}">
              <a16:creationId xmlns:a16="http://schemas.microsoft.com/office/drawing/2014/main" id="{00000000-0008-0000-2000-00009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1" name="261 CuadroTexto">
          <a:extLst>
            <a:ext uri="{FF2B5EF4-FFF2-40B4-BE49-F238E27FC236}">
              <a16:creationId xmlns:a16="http://schemas.microsoft.com/office/drawing/2014/main" id="{00000000-0008-0000-2000-00009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2" name="262 CuadroTexto">
          <a:extLst>
            <a:ext uri="{FF2B5EF4-FFF2-40B4-BE49-F238E27FC236}">
              <a16:creationId xmlns:a16="http://schemas.microsoft.com/office/drawing/2014/main" id="{00000000-0008-0000-2000-00009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3" name="263 CuadroTexto">
          <a:extLst>
            <a:ext uri="{FF2B5EF4-FFF2-40B4-BE49-F238E27FC236}">
              <a16:creationId xmlns:a16="http://schemas.microsoft.com/office/drawing/2014/main" id="{00000000-0008-0000-2000-00009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4" name="264 CuadroTexto">
          <a:extLst>
            <a:ext uri="{FF2B5EF4-FFF2-40B4-BE49-F238E27FC236}">
              <a16:creationId xmlns:a16="http://schemas.microsoft.com/office/drawing/2014/main" id="{00000000-0008-0000-2000-00009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5" name="265 CuadroTexto">
          <a:extLst>
            <a:ext uri="{FF2B5EF4-FFF2-40B4-BE49-F238E27FC236}">
              <a16:creationId xmlns:a16="http://schemas.microsoft.com/office/drawing/2014/main" id="{00000000-0008-0000-2000-00009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6" name="266 CuadroTexto">
          <a:extLst>
            <a:ext uri="{FF2B5EF4-FFF2-40B4-BE49-F238E27FC236}">
              <a16:creationId xmlns:a16="http://schemas.microsoft.com/office/drawing/2014/main" id="{00000000-0008-0000-2000-0000A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77" name="267 CuadroTexto">
          <a:extLst>
            <a:ext uri="{FF2B5EF4-FFF2-40B4-BE49-F238E27FC236}">
              <a16:creationId xmlns:a16="http://schemas.microsoft.com/office/drawing/2014/main" id="{00000000-0008-0000-2000-0000A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8" name="268 CuadroTexto">
          <a:extLst>
            <a:ext uri="{FF2B5EF4-FFF2-40B4-BE49-F238E27FC236}">
              <a16:creationId xmlns:a16="http://schemas.microsoft.com/office/drawing/2014/main" id="{00000000-0008-0000-2000-0000A2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79" name="269 CuadroTexto">
          <a:extLst>
            <a:ext uri="{FF2B5EF4-FFF2-40B4-BE49-F238E27FC236}">
              <a16:creationId xmlns:a16="http://schemas.microsoft.com/office/drawing/2014/main" id="{00000000-0008-0000-2000-0000A3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0" name="270 CuadroTexto">
          <a:extLst>
            <a:ext uri="{FF2B5EF4-FFF2-40B4-BE49-F238E27FC236}">
              <a16:creationId xmlns:a16="http://schemas.microsoft.com/office/drawing/2014/main" id="{00000000-0008-0000-2000-0000A4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1" name="271 CuadroTexto">
          <a:extLst>
            <a:ext uri="{FF2B5EF4-FFF2-40B4-BE49-F238E27FC236}">
              <a16:creationId xmlns:a16="http://schemas.microsoft.com/office/drawing/2014/main" id="{00000000-0008-0000-2000-0000A5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2" name="272 CuadroTexto">
          <a:extLst>
            <a:ext uri="{FF2B5EF4-FFF2-40B4-BE49-F238E27FC236}">
              <a16:creationId xmlns:a16="http://schemas.microsoft.com/office/drawing/2014/main" id="{00000000-0008-0000-2000-0000A6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3" name="273 CuadroTexto">
          <a:extLst>
            <a:ext uri="{FF2B5EF4-FFF2-40B4-BE49-F238E27FC236}">
              <a16:creationId xmlns:a16="http://schemas.microsoft.com/office/drawing/2014/main" id="{00000000-0008-0000-2000-0000A7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4" name="274 CuadroTexto">
          <a:extLst>
            <a:ext uri="{FF2B5EF4-FFF2-40B4-BE49-F238E27FC236}">
              <a16:creationId xmlns:a16="http://schemas.microsoft.com/office/drawing/2014/main" id="{00000000-0008-0000-2000-0000A8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5" name="275 CuadroTexto">
          <a:extLst>
            <a:ext uri="{FF2B5EF4-FFF2-40B4-BE49-F238E27FC236}">
              <a16:creationId xmlns:a16="http://schemas.microsoft.com/office/drawing/2014/main" id="{00000000-0008-0000-2000-0000A9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6" name="276 CuadroTexto">
          <a:extLst>
            <a:ext uri="{FF2B5EF4-FFF2-40B4-BE49-F238E27FC236}">
              <a16:creationId xmlns:a16="http://schemas.microsoft.com/office/drawing/2014/main" id="{00000000-0008-0000-2000-0000AA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7" name="277 CuadroTexto">
          <a:extLst>
            <a:ext uri="{FF2B5EF4-FFF2-40B4-BE49-F238E27FC236}">
              <a16:creationId xmlns:a16="http://schemas.microsoft.com/office/drawing/2014/main" id="{00000000-0008-0000-2000-0000AB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8" name="278 CuadroTexto">
          <a:extLst>
            <a:ext uri="{FF2B5EF4-FFF2-40B4-BE49-F238E27FC236}">
              <a16:creationId xmlns:a16="http://schemas.microsoft.com/office/drawing/2014/main" id="{00000000-0008-0000-2000-0000AC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89" name="279 CuadroTexto">
          <a:extLst>
            <a:ext uri="{FF2B5EF4-FFF2-40B4-BE49-F238E27FC236}">
              <a16:creationId xmlns:a16="http://schemas.microsoft.com/office/drawing/2014/main" id="{00000000-0008-0000-2000-0000AD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0" name="280 CuadroTexto">
          <a:extLst>
            <a:ext uri="{FF2B5EF4-FFF2-40B4-BE49-F238E27FC236}">
              <a16:creationId xmlns:a16="http://schemas.microsoft.com/office/drawing/2014/main" id="{00000000-0008-0000-2000-0000AE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1" name="281 CuadroTexto">
          <a:extLst>
            <a:ext uri="{FF2B5EF4-FFF2-40B4-BE49-F238E27FC236}">
              <a16:creationId xmlns:a16="http://schemas.microsoft.com/office/drawing/2014/main" id="{00000000-0008-0000-2000-0000AF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2" name="282 CuadroTexto">
          <a:extLst>
            <a:ext uri="{FF2B5EF4-FFF2-40B4-BE49-F238E27FC236}">
              <a16:creationId xmlns:a16="http://schemas.microsoft.com/office/drawing/2014/main" id="{00000000-0008-0000-2000-0000B0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3" name="283 CuadroTexto">
          <a:extLst>
            <a:ext uri="{FF2B5EF4-FFF2-40B4-BE49-F238E27FC236}">
              <a16:creationId xmlns:a16="http://schemas.microsoft.com/office/drawing/2014/main" id="{00000000-0008-0000-2000-0000B1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2994" name="284 CuadroTexto">
          <a:extLst>
            <a:ext uri="{FF2B5EF4-FFF2-40B4-BE49-F238E27FC236}">
              <a16:creationId xmlns:a16="http://schemas.microsoft.com/office/drawing/2014/main" id="{00000000-0008-0000-2000-0000B20B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5" name="285 CuadroTexto">
          <a:extLst>
            <a:ext uri="{FF2B5EF4-FFF2-40B4-BE49-F238E27FC236}">
              <a16:creationId xmlns:a16="http://schemas.microsoft.com/office/drawing/2014/main" id="{00000000-0008-0000-2000-0000B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6" name="286 CuadroTexto">
          <a:extLst>
            <a:ext uri="{FF2B5EF4-FFF2-40B4-BE49-F238E27FC236}">
              <a16:creationId xmlns:a16="http://schemas.microsoft.com/office/drawing/2014/main" id="{00000000-0008-0000-2000-0000B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7" name="287 CuadroTexto">
          <a:extLst>
            <a:ext uri="{FF2B5EF4-FFF2-40B4-BE49-F238E27FC236}">
              <a16:creationId xmlns:a16="http://schemas.microsoft.com/office/drawing/2014/main" id="{00000000-0008-0000-2000-0000B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8" name="288 CuadroTexto">
          <a:extLst>
            <a:ext uri="{FF2B5EF4-FFF2-40B4-BE49-F238E27FC236}">
              <a16:creationId xmlns:a16="http://schemas.microsoft.com/office/drawing/2014/main" id="{00000000-0008-0000-2000-0000B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2999" name="289 CuadroTexto">
          <a:extLst>
            <a:ext uri="{FF2B5EF4-FFF2-40B4-BE49-F238E27FC236}">
              <a16:creationId xmlns:a16="http://schemas.microsoft.com/office/drawing/2014/main" id="{00000000-0008-0000-2000-0000B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0" name="290 CuadroTexto">
          <a:extLst>
            <a:ext uri="{FF2B5EF4-FFF2-40B4-BE49-F238E27FC236}">
              <a16:creationId xmlns:a16="http://schemas.microsoft.com/office/drawing/2014/main" id="{00000000-0008-0000-2000-0000B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1" name="291 CuadroTexto">
          <a:extLst>
            <a:ext uri="{FF2B5EF4-FFF2-40B4-BE49-F238E27FC236}">
              <a16:creationId xmlns:a16="http://schemas.microsoft.com/office/drawing/2014/main" id="{00000000-0008-0000-2000-0000B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2" name="292 CuadroTexto">
          <a:extLst>
            <a:ext uri="{FF2B5EF4-FFF2-40B4-BE49-F238E27FC236}">
              <a16:creationId xmlns:a16="http://schemas.microsoft.com/office/drawing/2014/main" id="{00000000-0008-0000-2000-0000B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3" name="293 CuadroTexto">
          <a:extLst>
            <a:ext uri="{FF2B5EF4-FFF2-40B4-BE49-F238E27FC236}">
              <a16:creationId xmlns:a16="http://schemas.microsoft.com/office/drawing/2014/main" id="{00000000-0008-0000-2000-0000B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4" name="294 CuadroTexto">
          <a:extLst>
            <a:ext uri="{FF2B5EF4-FFF2-40B4-BE49-F238E27FC236}">
              <a16:creationId xmlns:a16="http://schemas.microsoft.com/office/drawing/2014/main" id="{00000000-0008-0000-2000-0000B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5" name="295 CuadroTexto">
          <a:extLst>
            <a:ext uri="{FF2B5EF4-FFF2-40B4-BE49-F238E27FC236}">
              <a16:creationId xmlns:a16="http://schemas.microsoft.com/office/drawing/2014/main" id="{00000000-0008-0000-2000-0000B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6" name="296 CuadroTexto">
          <a:extLst>
            <a:ext uri="{FF2B5EF4-FFF2-40B4-BE49-F238E27FC236}">
              <a16:creationId xmlns:a16="http://schemas.microsoft.com/office/drawing/2014/main" id="{00000000-0008-0000-2000-0000B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07" name="17 CuadroTexto">
          <a:extLst>
            <a:ext uri="{FF2B5EF4-FFF2-40B4-BE49-F238E27FC236}">
              <a16:creationId xmlns:a16="http://schemas.microsoft.com/office/drawing/2014/main" id="{00000000-0008-0000-2000-0000B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8" name="90 CuadroTexto">
          <a:extLst>
            <a:ext uri="{FF2B5EF4-FFF2-40B4-BE49-F238E27FC236}">
              <a16:creationId xmlns:a16="http://schemas.microsoft.com/office/drawing/2014/main" id="{00000000-0008-0000-2000-0000C0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09" name="91 CuadroTexto">
          <a:extLst>
            <a:ext uri="{FF2B5EF4-FFF2-40B4-BE49-F238E27FC236}">
              <a16:creationId xmlns:a16="http://schemas.microsoft.com/office/drawing/2014/main" id="{00000000-0008-0000-2000-0000C1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0" name="92 CuadroTexto">
          <a:extLst>
            <a:ext uri="{FF2B5EF4-FFF2-40B4-BE49-F238E27FC236}">
              <a16:creationId xmlns:a16="http://schemas.microsoft.com/office/drawing/2014/main" id="{00000000-0008-0000-2000-0000C2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1" name="93 CuadroTexto">
          <a:extLst>
            <a:ext uri="{FF2B5EF4-FFF2-40B4-BE49-F238E27FC236}">
              <a16:creationId xmlns:a16="http://schemas.microsoft.com/office/drawing/2014/main" id="{00000000-0008-0000-2000-0000C3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2" name="94 CuadroTexto">
          <a:extLst>
            <a:ext uri="{FF2B5EF4-FFF2-40B4-BE49-F238E27FC236}">
              <a16:creationId xmlns:a16="http://schemas.microsoft.com/office/drawing/2014/main" id="{00000000-0008-0000-2000-0000C4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3" name="95 CuadroTexto">
          <a:extLst>
            <a:ext uri="{FF2B5EF4-FFF2-40B4-BE49-F238E27FC236}">
              <a16:creationId xmlns:a16="http://schemas.microsoft.com/office/drawing/2014/main" id="{00000000-0008-0000-2000-0000C5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4" name="96 CuadroTexto">
          <a:extLst>
            <a:ext uri="{FF2B5EF4-FFF2-40B4-BE49-F238E27FC236}">
              <a16:creationId xmlns:a16="http://schemas.microsoft.com/office/drawing/2014/main" id="{00000000-0008-0000-2000-0000C6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5" name="97 CuadroTexto">
          <a:extLst>
            <a:ext uri="{FF2B5EF4-FFF2-40B4-BE49-F238E27FC236}">
              <a16:creationId xmlns:a16="http://schemas.microsoft.com/office/drawing/2014/main" id="{00000000-0008-0000-2000-0000C7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6" name="98 CuadroTexto">
          <a:extLst>
            <a:ext uri="{FF2B5EF4-FFF2-40B4-BE49-F238E27FC236}">
              <a16:creationId xmlns:a16="http://schemas.microsoft.com/office/drawing/2014/main" id="{00000000-0008-0000-2000-0000C8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7" name="99 CuadroTexto">
          <a:extLst>
            <a:ext uri="{FF2B5EF4-FFF2-40B4-BE49-F238E27FC236}">
              <a16:creationId xmlns:a16="http://schemas.microsoft.com/office/drawing/2014/main" id="{00000000-0008-0000-2000-0000C9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8" name="100 CuadroTexto">
          <a:extLst>
            <a:ext uri="{FF2B5EF4-FFF2-40B4-BE49-F238E27FC236}">
              <a16:creationId xmlns:a16="http://schemas.microsoft.com/office/drawing/2014/main" id="{00000000-0008-0000-2000-0000CA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019" name="101 CuadroTexto">
          <a:extLst>
            <a:ext uri="{FF2B5EF4-FFF2-40B4-BE49-F238E27FC236}">
              <a16:creationId xmlns:a16="http://schemas.microsoft.com/office/drawing/2014/main" id="{00000000-0008-0000-2000-0000CB0B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0" name="118 CuadroTexto">
          <a:extLst>
            <a:ext uri="{FF2B5EF4-FFF2-40B4-BE49-F238E27FC236}">
              <a16:creationId xmlns:a16="http://schemas.microsoft.com/office/drawing/2014/main" id="{00000000-0008-0000-2000-0000C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1" name="119 CuadroTexto">
          <a:extLst>
            <a:ext uri="{FF2B5EF4-FFF2-40B4-BE49-F238E27FC236}">
              <a16:creationId xmlns:a16="http://schemas.microsoft.com/office/drawing/2014/main" id="{00000000-0008-0000-2000-0000C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2" name="120 CuadroTexto">
          <a:extLst>
            <a:ext uri="{FF2B5EF4-FFF2-40B4-BE49-F238E27FC236}">
              <a16:creationId xmlns:a16="http://schemas.microsoft.com/office/drawing/2014/main" id="{00000000-0008-0000-2000-0000C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3" name="121 CuadroTexto">
          <a:extLst>
            <a:ext uri="{FF2B5EF4-FFF2-40B4-BE49-F238E27FC236}">
              <a16:creationId xmlns:a16="http://schemas.microsoft.com/office/drawing/2014/main" id="{00000000-0008-0000-2000-0000C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4" name="122 CuadroTexto">
          <a:extLst>
            <a:ext uri="{FF2B5EF4-FFF2-40B4-BE49-F238E27FC236}">
              <a16:creationId xmlns:a16="http://schemas.microsoft.com/office/drawing/2014/main" id="{00000000-0008-0000-2000-0000D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5" name="123 CuadroTexto">
          <a:extLst>
            <a:ext uri="{FF2B5EF4-FFF2-40B4-BE49-F238E27FC236}">
              <a16:creationId xmlns:a16="http://schemas.microsoft.com/office/drawing/2014/main" id="{00000000-0008-0000-2000-0000D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6" name="124 CuadroTexto">
          <a:extLst>
            <a:ext uri="{FF2B5EF4-FFF2-40B4-BE49-F238E27FC236}">
              <a16:creationId xmlns:a16="http://schemas.microsoft.com/office/drawing/2014/main" id="{00000000-0008-0000-2000-0000D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7" name="125 CuadroTexto">
          <a:extLst>
            <a:ext uri="{FF2B5EF4-FFF2-40B4-BE49-F238E27FC236}">
              <a16:creationId xmlns:a16="http://schemas.microsoft.com/office/drawing/2014/main" id="{00000000-0008-0000-2000-0000D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8" name="143 CuadroTexto">
          <a:extLst>
            <a:ext uri="{FF2B5EF4-FFF2-40B4-BE49-F238E27FC236}">
              <a16:creationId xmlns:a16="http://schemas.microsoft.com/office/drawing/2014/main" id="{00000000-0008-0000-2000-0000D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29" name="144 CuadroTexto">
          <a:extLst>
            <a:ext uri="{FF2B5EF4-FFF2-40B4-BE49-F238E27FC236}">
              <a16:creationId xmlns:a16="http://schemas.microsoft.com/office/drawing/2014/main" id="{00000000-0008-0000-2000-0000D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0" name="145 CuadroTexto">
          <a:extLst>
            <a:ext uri="{FF2B5EF4-FFF2-40B4-BE49-F238E27FC236}">
              <a16:creationId xmlns:a16="http://schemas.microsoft.com/office/drawing/2014/main" id="{00000000-0008-0000-2000-0000D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1" name="146 CuadroTexto">
          <a:extLst>
            <a:ext uri="{FF2B5EF4-FFF2-40B4-BE49-F238E27FC236}">
              <a16:creationId xmlns:a16="http://schemas.microsoft.com/office/drawing/2014/main" id="{00000000-0008-0000-2000-0000D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2" name="147 CuadroTexto">
          <a:extLst>
            <a:ext uri="{FF2B5EF4-FFF2-40B4-BE49-F238E27FC236}">
              <a16:creationId xmlns:a16="http://schemas.microsoft.com/office/drawing/2014/main" id="{00000000-0008-0000-2000-0000D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3" name="148 CuadroTexto">
          <a:extLst>
            <a:ext uri="{FF2B5EF4-FFF2-40B4-BE49-F238E27FC236}">
              <a16:creationId xmlns:a16="http://schemas.microsoft.com/office/drawing/2014/main" id="{00000000-0008-0000-2000-0000D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4" name="149 CuadroTexto">
          <a:extLst>
            <a:ext uri="{FF2B5EF4-FFF2-40B4-BE49-F238E27FC236}">
              <a16:creationId xmlns:a16="http://schemas.microsoft.com/office/drawing/2014/main" id="{00000000-0008-0000-2000-0000D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5" name="150 CuadroTexto">
          <a:extLst>
            <a:ext uri="{FF2B5EF4-FFF2-40B4-BE49-F238E27FC236}">
              <a16:creationId xmlns:a16="http://schemas.microsoft.com/office/drawing/2014/main" id="{00000000-0008-0000-2000-0000D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6" name="151 CuadroTexto">
          <a:extLst>
            <a:ext uri="{FF2B5EF4-FFF2-40B4-BE49-F238E27FC236}">
              <a16:creationId xmlns:a16="http://schemas.microsoft.com/office/drawing/2014/main" id="{00000000-0008-0000-2000-0000D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7" name="152 CuadroTexto">
          <a:extLst>
            <a:ext uri="{FF2B5EF4-FFF2-40B4-BE49-F238E27FC236}">
              <a16:creationId xmlns:a16="http://schemas.microsoft.com/office/drawing/2014/main" id="{00000000-0008-0000-2000-0000D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8" name="153 CuadroTexto">
          <a:extLst>
            <a:ext uri="{FF2B5EF4-FFF2-40B4-BE49-F238E27FC236}">
              <a16:creationId xmlns:a16="http://schemas.microsoft.com/office/drawing/2014/main" id="{00000000-0008-0000-2000-0000D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39" name="154 CuadroTexto">
          <a:extLst>
            <a:ext uri="{FF2B5EF4-FFF2-40B4-BE49-F238E27FC236}">
              <a16:creationId xmlns:a16="http://schemas.microsoft.com/office/drawing/2014/main" id="{00000000-0008-0000-2000-0000D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0" name="155 CuadroTexto">
          <a:extLst>
            <a:ext uri="{FF2B5EF4-FFF2-40B4-BE49-F238E27FC236}">
              <a16:creationId xmlns:a16="http://schemas.microsoft.com/office/drawing/2014/main" id="{00000000-0008-0000-2000-0000E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1" name="156 CuadroTexto">
          <a:extLst>
            <a:ext uri="{FF2B5EF4-FFF2-40B4-BE49-F238E27FC236}">
              <a16:creationId xmlns:a16="http://schemas.microsoft.com/office/drawing/2014/main" id="{00000000-0008-0000-2000-0000E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2" name="157 CuadroTexto">
          <a:extLst>
            <a:ext uri="{FF2B5EF4-FFF2-40B4-BE49-F238E27FC236}">
              <a16:creationId xmlns:a16="http://schemas.microsoft.com/office/drawing/2014/main" id="{00000000-0008-0000-2000-0000E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3" name="158 CuadroTexto">
          <a:extLst>
            <a:ext uri="{FF2B5EF4-FFF2-40B4-BE49-F238E27FC236}">
              <a16:creationId xmlns:a16="http://schemas.microsoft.com/office/drawing/2014/main" id="{00000000-0008-0000-2000-0000E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4" name="159 CuadroTexto">
          <a:extLst>
            <a:ext uri="{FF2B5EF4-FFF2-40B4-BE49-F238E27FC236}">
              <a16:creationId xmlns:a16="http://schemas.microsoft.com/office/drawing/2014/main" id="{00000000-0008-0000-2000-0000E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5" name="160 CuadroTexto">
          <a:extLst>
            <a:ext uri="{FF2B5EF4-FFF2-40B4-BE49-F238E27FC236}">
              <a16:creationId xmlns:a16="http://schemas.microsoft.com/office/drawing/2014/main" id="{00000000-0008-0000-2000-0000E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6" name="161 CuadroTexto">
          <a:extLst>
            <a:ext uri="{FF2B5EF4-FFF2-40B4-BE49-F238E27FC236}">
              <a16:creationId xmlns:a16="http://schemas.microsoft.com/office/drawing/2014/main" id="{00000000-0008-0000-2000-0000E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7" name="162 CuadroTexto">
          <a:extLst>
            <a:ext uri="{FF2B5EF4-FFF2-40B4-BE49-F238E27FC236}">
              <a16:creationId xmlns:a16="http://schemas.microsoft.com/office/drawing/2014/main" id="{00000000-0008-0000-2000-0000E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8" name="163 CuadroTexto">
          <a:extLst>
            <a:ext uri="{FF2B5EF4-FFF2-40B4-BE49-F238E27FC236}">
              <a16:creationId xmlns:a16="http://schemas.microsoft.com/office/drawing/2014/main" id="{00000000-0008-0000-2000-0000E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49" name="164 CuadroTexto">
          <a:extLst>
            <a:ext uri="{FF2B5EF4-FFF2-40B4-BE49-F238E27FC236}">
              <a16:creationId xmlns:a16="http://schemas.microsoft.com/office/drawing/2014/main" id="{00000000-0008-0000-2000-0000E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0" name="165 CuadroTexto">
          <a:extLst>
            <a:ext uri="{FF2B5EF4-FFF2-40B4-BE49-F238E27FC236}">
              <a16:creationId xmlns:a16="http://schemas.microsoft.com/office/drawing/2014/main" id="{00000000-0008-0000-2000-0000E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1" name="166 CuadroTexto">
          <a:extLst>
            <a:ext uri="{FF2B5EF4-FFF2-40B4-BE49-F238E27FC236}">
              <a16:creationId xmlns:a16="http://schemas.microsoft.com/office/drawing/2014/main" id="{00000000-0008-0000-2000-0000E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2" name="167 CuadroTexto">
          <a:extLst>
            <a:ext uri="{FF2B5EF4-FFF2-40B4-BE49-F238E27FC236}">
              <a16:creationId xmlns:a16="http://schemas.microsoft.com/office/drawing/2014/main" id="{00000000-0008-0000-2000-0000E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3" name="168 CuadroTexto">
          <a:extLst>
            <a:ext uri="{FF2B5EF4-FFF2-40B4-BE49-F238E27FC236}">
              <a16:creationId xmlns:a16="http://schemas.microsoft.com/office/drawing/2014/main" id="{00000000-0008-0000-2000-0000E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4" name="169 CuadroTexto">
          <a:extLst>
            <a:ext uri="{FF2B5EF4-FFF2-40B4-BE49-F238E27FC236}">
              <a16:creationId xmlns:a16="http://schemas.microsoft.com/office/drawing/2014/main" id="{00000000-0008-0000-2000-0000E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5" name="170 CuadroTexto">
          <a:extLst>
            <a:ext uri="{FF2B5EF4-FFF2-40B4-BE49-F238E27FC236}">
              <a16:creationId xmlns:a16="http://schemas.microsoft.com/office/drawing/2014/main" id="{00000000-0008-0000-2000-0000E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6" name="171 CuadroTexto">
          <a:extLst>
            <a:ext uri="{FF2B5EF4-FFF2-40B4-BE49-F238E27FC236}">
              <a16:creationId xmlns:a16="http://schemas.microsoft.com/office/drawing/2014/main" id="{00000000-0008-0000-2000-0000F0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7" name="172 CuadroTexto">
          <a:extLst>
            <a:ext uri="{FF2B5EF4-FFF2-40B4-BE49-F238E27FC236}">
              <a16:creationId xmlns:a16="http://schemas.microsoft.com/office/drawing/2014/main" id="{00000000-0008-0000-2000-0000F1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8" name="173 CuadroTexto">
          <a:extLst>
            <a:ext uri="{FF2B5EF4-FFF2-40B4-BE49-F238E27FC236}">
              <a16:creationId xmlns:a16="http://schemas.microsoft.com/office/drawing/2014/main" id="{00000000-0008-0000-2000-0000F2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59" name="174 CuadroTexto">
          <a:extLst>
            <a:ext uri="{FF2B5EF4-FFF2-40B4-BE49-F238E27FC236}">
              <a16:creationId xmlns:a16="http://schemas.microsoft.com/office/drawing/2014/main" id="{00000000-0008-0000-2000-0000F3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0" name="175 CuadroTexto">
          <a:extLst>
            <a:ext uri="{FF2B5EF4-FFF2-40B4-BE49-F238E27FC236}">
              <a16:creationId xmlns:a16="http://schemas.microsoft.com/office/drawing/2014/main" id="{00000000-0008-0000-2000-0000F4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1" name="176 CuadroTexto">
          <a:extLst>
            <a:ext uri="{FF2B5EF4-FFF2-40B4-BE49-F238E27FC236}">
              <a16:creationId xmlns:a16="http://schemas.microsoft.com/office/drawing/2014/main" id="{00000000-0008-0000-2000-0000F5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2" name="177 CuadroTexto">
          <a:extLst>
            <a:ext uri="{FF2B5EF4-FFF2-40B4-BE49-F238E27FC236}">
              <a16:creationId xmlns:a16="http://schemas.microsoft.com/office/drawing/2014/main" id="{00000000-0008-0000-2000-0000F6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3" name="178 CuadroTexto">
          <a:extLst>
            <a:ext uri="{FF2B5EF4-FFF2-40B4-BE49-F238E27FC236}">
              <a16:creationId xmlns:a16="http://schemas.microsoft.com/office/drawing/2014/main" id="{00000000-0008-0000-2000-0000F7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4" name="179 CuadroTexto">
          <a:extLst>
            <a:ext uri="{FF2B5EF4-FFF2-40B4-BE49-F238E27FC236}">
              <a16:creationId xmlns:a16="http://schemas.microsoft.com/office/drawing/2014/main" id="{00000000-0008-0000-2000-0000F8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5" name="180 CuadroTexto">
          <a:extLst>
            <a:ext uri="{FF2B5EF4-FFF2-40B4-BE49-F238E27FC236}">
              <a16:creationId xmlns:a16="http://schemas.microsoft.com/office/drawing/2014/main" id="{00000000-0008-0000-2000-0000F9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6" name="181 CuadroTexto">
          <a:extLst>
            <a:ext uri="{FF2B5EF4-FFF2-40B4-BE49-F238E27FC236}">
              <a16:creationId xmlns:a16="http://schemas.microsoft.com/office/drawing/2014/main" id="{00000000-0008-0000-2000-0000FA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7" name="182 CuadroTexto">
          <a:extLst>
            <a:ext uri="{FF2B5EF4-FFF2-40B4-BE49-F238E27FC236}">
              <a16:creationId xmlns:a16="http://schemas.microsoft.com/office/drawing/2014/main" id="{00000000-0008-0000-2000-0000FB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8" name="183 CuadroTexto">
          <a:extLst>
            <a:ext uri="{FF2B5EF4-FFF2-40B4-BE49-F238E27FC236}">
              <a16:creationId xmlns:a16="http://schemas.microsoft.com/office/drawing/2014/main" id="{00000000-0008-0000-2000-0000FC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69" name="184 CuadroTexto">
          <a:extLst>
            <a:ext uri="{FF2B5EF4-FFF2-40B4-BE49-F238E27FC236}">
              <a16:creationId xmlns:a16="http://schemas.microsoft.com/office/drawing/2014/main" id="{00000000-0008-0000-2000-0000FD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0" name="185 CuadroTexto">
          <a:extLst>
            <a:ext uri="{FF2B5EF4-FFF2-40B4-BE49-F238E27FC236}">
              <a16:creationId xmlns:a16="http://schemas.microsoft.com/office/drawing/2014/main" id="{00000000-0008-0000-2000-0000FE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1" name="186 CuadroTexto">
          <a:extLst>
            <a:ext uri="{FF2B5EF4-FFF2-40B4-BE49-F238E27FC236}">
              <a16:creationId xmlns:a16="http://schemas.microsoft.com/office/drawing/2014/main" id="{00000000-0008-0000-2000-0000FF0B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2" name="187 CuadroTexto">
          <a:extLst>
            <a:ext uri="{FF2B5EF4-FFF2-40B4-BE49-F238E27FC236}">
              <a16:creationId xmlns:a16="http://schemas.microsoft.com/office/drawing/2014/main" id="{00000000-0008-0000-2000-00000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3" name="188 CuadroTexto">
          <a:extLst>
            <a:ext uri="{FF2B5EF4-FFF2-40B4-BE49-F238E27FC236}">
              <a16:creationId xmlns:a16="http://schemas.microsoft.com/office/drawing/2014/main" id="{00000000-0008-0000-2000-00000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4" name="189 CuadroTexto">
          <a:extLst>
            <a:ext uri="{FF2B5EF4-FFF2-40B4-BE49-F238E27FC236}">
              <a16:creationId xmlns:a16="http://schemas.microsoft.com/office/drawing/2014/main" id="{00000000-0008-0000-2000-00000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5" name="190 CuadroTexto">
          <a:extLst>
            <a:ext uri="{FF2B5EF4-FFF2-40B4-BE49-F238E27FC236}">
              <a16:creationId xmlns:a16="http://schemas.microsoft.com/office/drawing/2014/main" id="{00000000-0008-0000-2000-00000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6" name="191 CuadroTexto">
          <a:extLst>
            <a:ext uri="{FF2B5EF4-FFF2-40B4-BE49-F238E27FC236}">
              <a16:creationId xmlns:a16="http://schemas.microsoft.com/office/drawing/2014/main" id="{00000000-0008-0000-2000-00000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7" name="192 CuadroTexto">
          <a:extLst>
            <a:ext uri="{FF2B5EF4-FFF2-40B4-BE49-F238E27FC236}">
              <a16:creationId xmlns:a16="http://schemas.microsoft.com/office/drawing/2014/main" id="{00000000-0008-0000-2000-00000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8" name="193 CuadroTexto">
          <a:extLst>
            <a:ext uri="{FF2B5EF4-FFF2-40B4-BE49-F238E27FC236}">
              <a16:creationId xmlns:a16="http://schemas.microsoft.com/office/drawing/2014/main" id="{00000000-0008-0000-2000-00000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79" name="194 CuadroTexto">
          <a:extLst>
            <a:ext uri="{FF2B5EF4-FFF2-40B4-BE49-F238E27FC236}">
              <a16:creationId xmlns:a16="http://schemas.microsoft.com/office/drawing/2014/main" id="{00000000-0008-0000-2000-00000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0" name="195 CuadroTexto">
          <a:extLst>
            <a:ext uri="{FF2B5EF4-FFF2-40B4-BE49-F238E27FC236}">
              <a16:creationId xmlns:a16="http://schemas.microsoft.com/office/drawing/2014/main" id="{00000000-0008-0000-2000-00000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1" name="196 CuadroTexto">
          <a:extLst>
            <a:ext uri="{FF2B5EF4-FFF2-40B4-BE49-F238E27FC236}">
              <a16:creationId xmlns:a16="http://schemas.microsoft.com/office/drawing/2014/main" id="{00000000-0008-0000-2000-00000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2" name="197 CuadroTexto">
          <a:extLst>
            <a:ext uri="{FF2B5EF4-FFF2-40B4-BE49-F238E27FC236}">
              <a16:creationId xmlns:a16="http://schemas.microsoft.com/office/drawing/2014/main" id="{00000000-0008-0000-2000-00000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3" name="198 CuadroTexto">
          <a:extLst>
            <a:ext uri="{FF2B5EF4-FFF2-40B4-BE49-F238E27FC236}">
              <a16:creationId xmlns:a16="http://schemas.microsoft.com/office/drawing/2014/main" id="{00000000-0008-0000-2000-00000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4" name="199 CuadroTexto">
          <a:extLst>
            <a:ext uri="{FF2B5EF4-FFF2-40B4-BE49-F238E27FC236}">
              <a16:creationId xmlns:a16="http://schemas.microsoft.com/office/drawing/2014/main" id="{00000000-0008-0000-2000-00000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5" name="200 CuadroTexto">
          <a:extLst>
            <a:ext uri="{FF2B5EF4-FFF2-40B4-BE49-F238E27FC236}">
              <a16:creationId xmlns:a16="http://schemas.microsoft.com/office/drawing/2014/main" id="{00000000-0008-0000-2000-00000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6" name="201 CuadroTexto">
          <a:extLst>
            <a:ext uri="{FF2B5EF4-FFF2-40B4-BE49-F238E27FC236}">
              <a16:creationId xmlns:a16="http://schemas.microsoft.com/office/drawing/2014/main" id="{00000000-0008-0000-2000-00000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7" name="202 CuadroTexto">
          <a:extLst>
            <a:ext uri="{FF2B5EF4-FFF2-40B4-BE49-F238E27FC236}">
              <a16:creationId xmlns:a16="http://schemas.microsoft.com/office/drawing/2014/main" id="{00000000-0008-0000-2000-00000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8" name="203 CuadroTexto">
          <a:extLst>
            <a:ext uri="{FF2B5EF4-FFF2-40B4-BE49-F238E27FC236}">
              <a16:creationId xmlns:a16="http://schemas.microsoft.com/office/drawing/2014/main" id="{00000000-0008-0000-2000-00001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89" name="204 CuadroTexto">
          <a:extLst>
            <a:ext uri="{FF2B5EF4-FFF2-40B4-BE49-F238E27FC236}">
              <a16:creationId xmlns:a16="http://schemas.microsoft.com/office/drawing/2014/main" id="{00000000-0008-0000-2000-00001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0" name="205 CuadroTexto">
          <a:extLst>
            <a:ext uri="{FF2B5EF4-FFF2-40B4-BE49-F238E27FC236}">
              <a16:creationId xmlns:a16="http://schemas.microsoft.com/office/drawing/2014/main" id="{00000000-0008-0000-2000-00001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1" name="206 CuadroTexto">
          <a:extLst>
            <a:ext uri="{FF2B5EF4-FFF2-40B4-BE49-F238E27FC236}">
              <a16:creationId xmlns:a16="http://schemas.microsoft.com/office/drawing/2014/main" id="{00000000-0008-0000-2000-00001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2" name="207 CuadroTexto">
          <a:extLst>
            <a:ext uri="{FF2B5EF4-FFF2-40B4-BE49-F238E27FC236}">
              <a16:creationId xmlns:a16="http://schemas.microsoft.com/office/drawing/2014/main" id="{00000000-0008-0000-2000-00001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3" name="208 CuadroTexto">
          <a:extLst>
            <a:ext uri="{FF2B5EF4-FFF2-40B4-BE49-F238E27FC236}">
              <a16:creationId xmlns:a16="http://schemas.microsoft.com/office/drawing/2014/main" id="{00000000-0008-0000-2000-00001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4" name="209 CuadroTexto">
          <a:extLst>
            <a:ext uri="{FF2B5EF4-FFF2-40B4-BE49-F238E27FC236}">
              <a16:creationId xmlns:a16="http://schemas.microsoft.com/office/drawing/2014/main" id="{00000000-0008-0000-2000-00001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5" name="210 CuadroTexto">
          <a:extLst>
            <a:ext uri="{FF2B5EF4-FFF2-40B4-BE49-F238E27FC236}">
              <a16:creationId xmlns:a16="http://schemas.microsoft.com/office/drawing/2014/main" id="{00000000-0008-0000-2000-00001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6" name="211 CuadroTexto">
          <a:extLst>
            <a:ext uri="{FF2B5EF4-FFF2-40B4-BE49-F238E27FC236}">
              <a16:creationId xmlns:a16="http://schemas.microsoft.com/office/drawing/2014/main" id="{00000000-0008-0000-2000-00001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7" name="212 CuadroTexto">
          <a:extLst>
            <a:ext uri="{FF2B5EF4-FFF2-40B4-BE49-F238E27FC236}">
              <a16:creationId xmlns:a16="http://schemas.microsoft.com/office/drawing/2014/main" id="{00000000-0008-0000-2000-00001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8" name="213 CuadroTexto">
          <a:extLst>
            <a:ext uri="{FF2B5EF4-FFF2-40B4-BE49-F238E27FC236}">
              <a16:creationId xmlns:a16="http://schemas.microsoft.com/office/drawing/2014/main" id="{00000000-0008-0000-2000-00001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099" name="214 CuadroTexto">
          <a:extLst>
            <a:ext uri="{FF2B5EF4-FFF2-40B4-BE49-F238E27FC236}">
              <a16:creationId xmlns:a16="http://schemas.microsoft.com/office/drawing/2014/main" id="{00000000-0008-0000-2000-00001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0" name="215 CuadroTexto">
          <a:extLst>
            <a:ext uri="{FF2B5EF4-FFF2-40B4-BE49-F238E27FC236}">
              <a16:creationId xmlns:a16="http://schemas.microsoft.com/office/drawing/2014/main" id="{00000000-0008-0000-2000-00001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1" name="216 CuadroTexto">
          <a:extLst>
            <a:ext uri="{FF2B5EF4-FFF2-40B4-BE49-F238E27FC236}">
              <a16:creationId xmlns:a16="http://schemas.microsoft.com/office/drawing/2014/main" id="{00000000-0008-0000-2000-00001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2" name="217 CuadroTexto">
          <a:extLst>
            <a:ext uri="{FF2B5EF4-FFF2-40B4-BE49-F238E27FC236}">
              <a16:creationId xmlns:a16="http://schemas.microsoft.com/office/drawing/2014/main" id="{00000000-0008-0000-2000-00001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3" name="218 CuadroTexto">
          <a:extLst>
            <a:ext uri="{FF2B5EF4-FFF2-40B4-BE49-F238E27FC236}">
              <a16:creationId xmlns:a16="http://schemas.microsoft.com/office/drawing/2014/main" id="{00000000-0008-0000-2000-00001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4" name="219 CuadroTexto">
          <a:extLst>
            <a:ext uri="{FF2B5EF4-FFF2-40B4-BE49-F238E27FC236}">
              <a16:creationId xmlns:a16="http://schemas.microsoft.com/office/drawing/2014/main" id="{00000000-0008-0000-2000-00002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5" name="220 CuadroTexto">
          <a:extLst>
            <a:ext uri="{FF2B5EF4-FFF2-40B4-BE49-F238E27FC236}">
              <a16:creationId xmlns:a16="http://schemas.microsoft.com/office/drawing/2014/main" id="{00000000-0008-0000-2000-00002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6" name="221 CuadroTexto">
          <a:extLst>
            <a:ext uri="{FF2B5EF4-FFF2-40B4-BE49-F238E27FC236}">
              <a16:creationId xmlns:a16="http://schemas.microsoft.com/office/drawing/2014/main" id="{00000000-0008-0000-2000-00002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7" name="222 CuadroTexto">
          <a:extLst>
            <a:ext uri="{FF2B5EF4-FFF2-40B4-BE49-F238E27FC236}">
              <a16:creationId xmlns:a16="http://schemas.microsoft.com/office/drawing/2014/main" id="{00000000-0008-0000-2000-00002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8" name="223 CuadroTexto">
          <a:extLst>
            <a:ext uri="{FF2B5EF4-FFF2-40B4-BE49-F238E27FC236}">
              <a16:creationId xmlns:a16="http://schemas.microsoft.com/office/drawing/2014/main" id="{00000000-0008-0000-2000-00002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09" name="224 CuadroTexto">
          <a:extLst>
            <a:ext uri="{FF2B5EF4-FFF2-40B4-BE49-F238E27FC236}">
              <a16:creationId xmlns:a16="http://schemas.microsoft.com/office/drawing/2014/main" id="{00000000-0008-0000-2000-00002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0" name="225 CuadroTexto">
          <a:extLst>
            <a:ext uri="{FF2B5EF4-FFF2-40B4-BE49-F238E27FC236}">
              <a16:creationId xmlns:a16="http://schemas.microsoft.com/office/drawing/2014/main" id="{00000000-0008-0000-2000-00002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1" name="226 CuadroTexto">
          <a:extLst>
            <a:ext uri="{FF2B5EF4-FFF2-40B4-BE49-F238E27FC236}">
              <a16:creationId xmlns:a16="http://schemas.microsoft.com/office/drawing/2014/main" id="{00000000-0008-0000-2000-00002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2" name="227 CuadroTexto">
          <a:extLst>
            <a:ext uri="{FF2B5EF4-FFF2-40B4-BE49-F238E27FC236}">
              <a16:creationId xmlns:a16="http://schemas.microsoft.com/office/drawing/2014/main" id="{00000000-0008-0000-2000-00002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3" name="228 CuadroTexto">
          <a:extLst>
            <a:ext uri="{FF2B5EF4-FFF2-40B4-BE49-F238E27FC236}">
              <a16:creationId xmlns:a16="http://schemas.microsoft.com/office/drawing/2014/main" id="{00000000-0008-0000-2000-00002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4" name="229 CuadroTexto">
          <a:extLst>
            <a:ext uri="{FF2B5EF4-FFF2-40B4-BE49-F238E27FC236}">
              <a16:creationId xmlns:a16="http://schemas.microsoft.com/office/drawing/2014/main" id="{00000000-0008-0000-2000-00002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5" name="230 CuadroTexto">
          <a:extLst>
            <a:ext uri="{FF2B5EF4-FFF2-40B4-BE49-F238E27FC236}">
              <a16:creationId xmlns:a16="http://schemas.microsoft.com/office/drawing/2014/main" id="{00000000-0008-0000-2000-00002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6" name="231 CuadroTexto">
          <a:extLst>
            <a:ext uri="{FF2B5EF4-FFF2-40B4-BE49-F238E27FC236}">
              <a16:creationId xmlns:a16="http://schemas.microsoft.com/office/drawing/2014/main" id="{00000000-0008-0000-2000-00002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7" name="232 CuadroTexto">
          <a:extLst>
            <a:ext uri="{FF2B5EF4-FFF2-40B4-BE49-F238E27FC236}">
              <a16:creationId xmlns:a16="http://schemas.microsoft.com/office/drawing/2014/main" id="{00000000-0008-0000-2000-00002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8" name="233 CuadroTexto">
          <a:extLst>
            <a:ext uri="{FF2B5EF4-FFF2-40B4-BE49-F238E27FC236}">
              <a16:creationId xmlns:a16="http://schemas.microsoft.com/office/drawing/2014/main" id="{00000000-0008-0000-2000-00002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19" name="234 CuadroTexto">
          <a:extLst>
            <a:ext uri="{FF2B5EF4-FFF2-40B4-BE49-F238E27FC236}">
              <a16:creationId xmlns:a16="http://schemas.microsoft.com/office/drawing/2014/main" id="{00000000-0008-0000-2000-00002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0" name="235 CuadroTexto">
          <a:extLst>
            <a:ext uri="{FF2B5EF4-FFF2-40B4-BE49-F238E27FC236}">
              <a16:creationId xmlns:a16="http://schemas.microsoft.com/office/drawing/2014/main" id="{00000000-0008-0000-2000-00003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1" name="236 CuadroTexto">
          <a:extLst>
            <a:ext uri="{FF2B5EF4-FFF2-40B4-BE49-F238E27FC236}">
              <a16:creationId xmlns:a16="http://schemas.microsoft.com/office/drawing/2014/main" id="{00000000-0008-0000-2000-00003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2" name="237 CuadroTexto">
          <a:extLst>
            <a:ext uri="{FF2B5EF4-FFF2-40B4-BE49-F238E27FC236}">
              <a16:creationId xmlns:a16="http://schemas.microsoft.com/office/drawing/2014/main" id="{00000000-0008-0000-2000-00003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3" name="238 CuadroTexto">
          <a:extLst>
            <a:ext uri="{FF2B5EF4-FFF2-40B4-BE49-F238E27FC236}">
              <a16:creationId xmlns:a16="http://schemas.microsoft.com/office/drawing/2014/main" id="{00000000-0008-0000-2000-00003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4" name="239 CuadroTexto">
          <a:extLst>
            <a:ext uri="{FF2B5EF4-FFF2-40B4-BE49-F238E27FC236}">
              <a16:creationId xmlns:a16="http://schemas.microsoft.com/office/drawing/2014/main" id="{00000000-0008-0000-2000-00003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5" name="240 CuadroTexto">
          <a:extLst>
            <a:ext uri="{FF2B5EF4-FFF2-40B4-BE49-F238E27FC236}">
              <a16:creationId xmlns:a16="http://schemas.microsoft.com/office/drawing/2014/main" id="{00000000-0008-0000-2000-00003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6" name="241 CuadroTexto">
          <a:extLst>
            <a:ext uri="{FF2B5EF4-FFF2-40B4-BE49-F238E27FC236}">
              <a16:creationId xmlns:a16="http://schemas.microsoft.com/office/drawing/2014/main" id="{00000000-0008-0000-2000-00003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7" name="242 CuadroTexto">
          <a:extLst>
            <a:ext uri="{FF2B5EF4-FFF2-40B4-BE49-F238E27FC236}">
              <a16:creationId xmlns:a16="http://schemas.microsoft.com/office/drawing/2014/main" id="{00000000-0008-0000-2000-00003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8" name="243 CuadroTexto">
          <a:extLst>
            <a:ext uri="{FF2B5EF4-FFF2-40B4-BE49-F238E27FC236}">
              <a16:creationId xmlns:a16="http://schemas.microsoft.com/office/drawing/2014/main" id="{00000000-0008-0000-2000-00003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29" name="244 CuadroTexto">
          <a:extLst>
            <a:ext uri="{FF2B5EF4-FFF2-40B4-BE49-F238E27FC236}">
              <a16:creationId xmlns:a16="http://schemas.microsoft.com/office/drawing/2014/main" id="{00000000-0008-0000-2000-00003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0" name="245 CuadroTexto">
          <a:extLst>
            <a:ext uri="{FF2B5EF4-FFF2-40B4-BE49-F238E27FC236}">
              <a16:creationId xmlns:a16="http://schemas.microsoft.com/office/drawing/2014/main" id="{00000000-0008-0000-2000-00003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1" name="246 CuadroTexto">
          <a:extLst>
            <a:ext uri="{FF2B5EF4-FFF2-40B4-BE49-F238E27FC236}">
              <a16:creationId xmlns:a16="http://schemas.microsoft.com/office/drawing/2014/main" id="{00000000-0008-0000-2000-00003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2" name="247 CuadroTexto">
          <a:extLst>
            <a:ext uri="{FF2B5EF4-FFF2-40B4-BE49-F238E27FC236}">
              <a16:creationId xmlns:a16="http://schemas.microsoft.com/office/drawing/2014/main" id="{00000000-0008-0000-2000-00003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3" name="248 CuadroTexto">
          <a:extLst>
            <a:ext uri="{FF2B5EF4-FFF2-40B4-BE49-F238E27FC236}">
              <a16:creationId xmlns:a16="http://schemas.microsoft.com/office/drawing/2014/main" id="{00000000-0008-0000-2000-00003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4" name="249 CuadroTexto">
          <a:extLst>
            <a:ext uri="{FF2B5EF4-FFF2-40B4-BE49-F238E27FC236}">
              <a16:creationId xmlns:a16="http://schemas.microsoft.com/office/drawing/2014/main" id="{00000000-0008-0000-2000-00003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5" name="250 CuadroTexto">
          <a:extLst>
            <a:ext uri="{FF2B5EF4-FFF2-40B4-BE49-F238E27FC236}">
              <a16:creationId xmlns:a16="http://schemas.microsoft.com/office/drawing/2014/main" id="{00000000-0008-0000-2000-00003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6" name="251 CuadroTexto">
          <a:extLst>
            <a:ext uri="{FF2B5EF4-FFF2-40B4-BE49-F238E27FC236}">
              <a16:creationId xmlns:a16="http://schemas.microsoft.com/office/drawing/2014/main" id="{00000000-0008-0000-2000-00004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7" name="252 CuadroTexto">
          <a:extLst>
            <a:ext uri="{FF2B5EF4-FFF2-40B4-BE49-F238E27FC236}">
              <a16:creationId xmlns:a16="http://schemas.microsoft.com/office/drawing/2014/main" id="{00000000-0008-0000-2000-00004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8" name="253 CuadroTexto">
          <a:extLst>
            <a:ext uri="{FF2B5EF4-FFF2-40B4-BE49-F238E27FC236}">
              <a16:creationId xmlns:a16="http://schemas.microsoft.com/office/drawing/2014/main" id="{00000000-0008-0000-2000-00004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39" name="254 CuadroTexto">
          <a:extLst>
            <a:ext uri="{FF2B5EF4-FFF2-40B4-BE49-F238E27FC236}">
              <a16:creationId xmlns:a16="http://schemas.microsoft.com/office/drawing/2014/main" id="{00000000-0008-0000-2000-00004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0" name="255 CuadroTexto">
          <a:extLst>
            <a:ext uri="{FF2B5EF4-FFF2-40B4-BE49-F238E27FC236}">
              <a16:creationId xmlns:a16="http://schemas.microsoft.com/office/drawing/2014/main" id="{00000000-0008-0000-2000-00004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1" name="256 CuadroTexto">
          <a:extLst>
            <a:ext uri="{FF2B5EF4-FFF2-40B4-BE49-F238E27FC236}">
              <a16:creationId xmlns:a16="http://schemas.microsoft.com/office/drawing/2014/main" id="{00000000-0008-0000-2000-00004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2" name="257 CuadroTexto">
          <a:extLst>
            <a:ext uri="{FF2B5EF4-FFF2-40B4-BE49-F238E27FC236}">
              <a16:creationId xmlns:a16="http://schemas.microsoft.com/office/drawing/2014/main" id="{00000000-0008-0000-2000-00004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3" name="258 CuadroTexto">
          <a:extLst>
            <a:ext uri="{FF2B5EF4-FFF2-40B4-BE49-F238E27FC236}">
              <a16:creationId xmlns:a16="http://schemas.microsoft.com/office/drawing/2014/main" id="{00000000-0008-0000-2000-00004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4" name="259 CuadroTexto">
          <a:extLst>
            <a:ext uri="{FF2B5EF4-FFF2-40B4-BE49-F238E27FC236}">
              <a16:creationId xmlns:a16="http://schemas.microsoft.com/office/drawing/2014/main" id="{00000000-0008-0000-2000-00004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5" name="260 CuadroTexto">
          <a:extLst>
            <a:ext uri="{FF2B5EF4-FFF2-40B4-BE49-F238E27FC236}">
              <a16:creationId xmlns:a16="http://schemas.microsoft.com/office/drawing/2014/main" id="{00000000-0008-0000-2000-00004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6" name="261 CuadroTexto">
          <a:extLst>
            <a:ext uri="{FF2B5EF4-FFF2-40B4-BE49-F238E27FC236}">
              <a16:creationId xmlns:a16="http://schemas.microsoft.com/office/drawing/2014/main" id="{00000000-0008-0000-2000-00004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7" name="262 CuadroTexto">
          <a:extLst>
            <a:ext uri="{FF2B5EF4-FFF2-40B4-BE49-F238E27FC236}">
              <a16:creationId xmlns:a16="http://schemas.microsoft.com/office/drawing/2014/main" id="{00000000-0008-0000-2000-00004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8" name="263 CuadroTexto">
          <a:extLst>
            <a:ext uri="{FF2B5EF4-FFF2-40B4-BE49-F238E27FC236}">
              <a16:creationId xmlns:a16="http://schemas.microsoft.com/office/drawing/2014/main" id="{00000000-0008-0000-2000-00004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49" name="264 CuadroTexto">
          <a:extLst>
            <a:ext uri="{FF2B5EF4-FFF2-40B4-BE49-F238E27FC236}">
              <a16:creationId xmlns:a16="http://schemas.microsoft.com/office/drawing/2014/main" id="{00000000-0008-0000-2000-00004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0" name="265 CuadroTexto">
          <a:extLst>
            <a:ext uri="{FF2B5EF4-FFF2-40B4-BE49-F238E27FC236}">
              <a16:creationId xmlns:a16="http://schemas.microsoft.com/office/drawing/2014/main" id="{00000000-0008-0000-2000-00004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1" name="266 CuadroTexto">
          <a:extLst>
            <a:ext uri="{FF2B5EF4-FFF2-40B4-BE49-F238E27FC236}">
              <a16:creationId xmlns:a16="http://schemas.microsoft.com/office/drawing/2014/main" id="{00000000-0008-0000-2000-00004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52" name="267 CuadroTexto">
          <a:extLst>
            <a:ext uri="{FF2B5EF4-FFF2-40B4-BE49-F238E27FC236}">
              <a16:creationId xmlns:a16="http://schemas.microsoft.com/office/drawing/2014/main" id="{00000000-0008-0000-2000-00005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3" name="268 CuadroTexto">
          <a:extLst>
            <a:ext uri="{FF2B5EF4-FFF2-40B4-BE49-F238E27FC236}">
              <a16:creationId xmlns:a16="http://schemas.microsoft.com/office/drawing/2014/main" id="{00000000-0008-0000-2000-000051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4" name="269 CuadroTexto">
          <a:extLst>
            <a:ext uri="{FF2B5EF4-FFF2-40B4-BE49-F238E27FC236}">
              <a16:creationId xmlns:a16="http://schemas.microsoft.com/office/drawing/2014/main" id="{00000000-0008-0000-2000-000052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5" name="270 CuadroTexto">
          <a:extLst>
            <a:ext uri="{FF2B5EF4-FFF2-40B4-BE49-F238E27FC236}">
              <a16:creationId xmlns:a16="http://schemas.microsoft.com/office/drawing/2014/main" id="{00000000-0008-0000-2000-000053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6" name="271 CuadroTexto">
          <a:extLst>
            <a:ext uri="{FF2B5EF4-FFF2-40B4-BE49-F238E27FC236}">
              <a16:creationId xmlns:a16="http://schemas.microsoft.com/office/drawing/2014/main" id="{00000000-0008-0000-2000-000054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7" name="272 CuadroTexto">
          <a:extLst>
            <a:ext uri="{FF2B5EF4-FFF2-40B4-BE49-F238E27FC236}">
              <a16:creationId xmlns:a16="http://schemas.microsoft.com/office/drawing/2014/main" id="{00000000-0008-0000-2000-000055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8" name="273 CuadroTexto">
          <a:extLst>
            <a:ext uri="{FF2B5EF4-FFF2-40B4-BE49-F238E27FC236}">
              <a16:creationId xmlns:a16="http://schemas.microsoft.com/office/drawing/2014/main" id="{00000000-0008-0000-2000-000056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59" name="274 CuadroTexto">
          <a:extLst>
            <a:ext uri="{FF2B5EF4-FFF2-40B4-BE49-F238E27FC236}">
              <a16:creationId xmlns:a16="http://schemas.microsoft.com/office/drawing/2014/main" id="{00000000-0008-0000-2000-000057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0" name="275 CuadroTexto">
          <a:extLst>
            <a:ext uri="{FF2B5EF4-FFF2-40B4-BE49-F238E27FC236}">
              <a16:creationId xmlns:a16="http://schemas.microsoft.com/office/drawing/2014/main" id="{00000000-0008-0000-2000-000058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1" name="276 CuadroTexto">
          <a:extLst>
            <a:ext uri="{FF2B5EF4-FFF2-40B4-BE49-F238E27FC236}">
              <a16:creationId xmlns:a16="http://schemas.microsoft.com/office/drawing/2014/main" id="{00000000-0008-0000-2000-000059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2" name="277 CuadroTexto">
          <a:extLst>
            <a:ext uri="{FF2B5EF4-FFF2-40B4-BE49-F238E27FC236}">
              <a16:creationId xmlns:a16="http://schemas.microsoft.com/office/drawing/2014/main" id="{00000000-0008-0000-2000-00005A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3" name="278 CuadroTexto">
          <a:extLst>
            <a:ext uri="{FF2B5EF4-FFF2-40B4-BE49-F238E27FC236}">
              <a16:creationId xmlns:a16="http://schemas.microsoft.com/office/drawing/2014/main" id="{00000000-0008-0000-2000-00005B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4" name="279 CuadroTexto">
          <a:extLst>
            <a:ext uri="{FF2B5EF4-FFF2-40B4-BE49-F238E27FC236}">
              <a16:creationId xmlns:a16="http://schemas.microsoft.com/office/drawing/2014/main" id="{00000000-0008-0000-2000-00005C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5" name="280 CuadroTexto">
          <a:extLst>
            <a:ext uri="{FF2B5EF4-FFF2-40B4-BE49-F238E27FC236}">
              <a16:creationId xmlns:a16="http://schemas.microsoft.com/office/drawing/2014/main" id="{00000000-0008-0000-2000-00005D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6" name="281 CuadroTexto">
          <a:extLst>
            <a:ext uri="{FF2B5EF4-FFF2-40B4-BE49-F238E27FC236}">
              <a16:creationId xmlns:a16="http://schemas.microsoft.com/office/drawing/2014/main" id="{00000000-0008-0000-2000-00005E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7" name="282 CuadroTexto">
          <a:extLst>
            <a:ext uri="{FF2B5EF4-FFF2-40B4-BE49-F238E27FC236}">
              <a16:creationId xmlns:a16="http://schemas.microsoft.com/office/drawing/2014/main" id="{00000000-0008-0000-2000-00005F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8" name="283 CuadroTexto">
          <a:extLst>
            <a:ext uri="{FF2B5EF4-FFF2-40B4-BE49-F238E27FC236}">
              <a16:creationId xmlns:a16="http://schemas.microsoft.com/office/drawing/2014/main" id="{00000000-0008-0000-2000-000060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169" name="284 CuadroTexto">
          <a:extLst>
            <a:ext uri="{FF2B5EF4-FFF2-40B4-BE49-F238E27FC236}">
              <a16:creationId xmlns:a16="http://schemas.microsoft.com/office/drawing/2014/main" id="{00000000-0008-0000-2000-0000610C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0" name="285 CuadroTexto">
          <a:extLst>
            <a:ext uri="{FF2B5EF4-FFF2-40B4-BE49-F238E27FC236}">
              <a16:creationId xmlns:a16="http://schemas.microsoft.com/office/drawing/2014/main" id="{00000000-0008-0000-2000-00006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1" name="286 CuadroTexto">
          <a:extLst>
            <a:ext uri="{FF2B5EF4-FFF2-40B4-BE49-F238E27FC236}">
              <a16:creationId xmlns:a16="http://schemas.microsoft.com/office/drawing/2014/main" id="{00000000-0008-0000-2000-00006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2" name="287 CuadroTexto">
          <a:extLst>
            <a:ext uri="{FF2B5EF4-FFF2-40B4-BE49-F238E27FC236}">
              <a16:creationId xmlns:a16="http://schemas.microsoft.com/office/drawing/2014/main" id="{00000000-0008-0000-2000-00006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3" name="288 CuadroTexto">
          <a:extLst>
            <a:ext uri="{FF2B5EF4-FFF2-40B4-BE49-F238E27FC236}">
              <a16:creationId xmlns:a16="http://schemas.microsoft.com/office/drawing/2014/main" id="{00000000-0008-0000-2000-00006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4" name="289 CuadroTexto">
          <a:extLst>
            <a:ext uri="{FF2B5EF4-FFF2-40B4-BE49-F238E27FC236}">
              <a16:creationId xmlns:a16="http://schemas.microsoft.com/office/drawing/2014/main" id="{00000000-0008-0000-2000-00006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5" name="290 CuadroTexto">
          <a:extLst>
            <a:ext uri="{FF2B5EF4-FFF2-40B4-BE49-F238E27FC236}">
              <a16:creationId xmlns:a16="http://schemas.microsoft.com/office/drawing/2014/main" id="{00000000-0008-0000-2000-00006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6" name="291 CuadroTexto">
          <a:extLst>
            <a:ext uri="{FF2B5EF4-FFF2-40B4-BE49-F238E27FC236}">
              <a16:creationId xmlns:a16="http://schemas.microsoft.com/office/drawing/2014/main" id="{00000000-0008-0000-2000-00006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7" name="292 CuadroTexto">
          <a:extLst>
            <a:ext uri="{FF2B5EF4-FFF2-40B4-BE49-F238E27FC236}">
              <a16:creationId xmlns:a16="http://schemas.microsoft.com/office/drawing/2014/main" id="{00000000-0008-0000-2000-00006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8" name="293 CuadroTexto">
          <a:extLst>
            <a:ext uri="{FF2B5EF4-FFF2-40B4-BE49-F238E27FC236}">
              <a16:creationId xmlns:a16="http://schemas.microsoft.com/office/drawing/2014/main" id="{00000000-0008-0000-2000-00006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79" name="294 CuadroTexto">
          <a:extLst>
            <a:ext uri="{FF2B5EF4-FFF2-40B4-BE49-F238E27FC236}">
              <a16:creationId xmlns:a16="http://schemas.microsoft.com/office/drawing/2014/main" id="{00000000-0008-0000-2000-00006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0" name="295 CuadroTexto">
          <a:extLst>
            <a:ext uri="{FF2B5EF4-FFF2-40B4-BE49-F238E27FC236}">
              <a16:creationId xmlns:a16="http://schemas.microsoft.com/office/drawing/2014/main" id="{00000000-0008-0000-2000-00006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81" name="296 CuadroTexto">
          <a:extLst>
            <a:ext uri="{FF2B5EF4-FFF2-40B4-BE49-F238E27FC236}">
              <a16:creationId xmlns:a16="http://schemas.microsoft.com/office/drawing/2014/main" id="{00000000-0008-0000-2000-00006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2" name="298 CuadroTexto">
          <a:extLst>
            <a:ext uri="{FF2B5EF4-FFF2-40B4-BE49-F238E27FC236}">
              <a16:creationId xmlns:a16="http://schemas.microsoft.com/office/drawing/2014/main" id="{00000000-0008-0000-2000-00006E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3" name="299 CuadroTexto">
          <a:extLst>
            <a:ext uri="{FF2B5EF4-FFF2-40B4-BE49-F238E27FC236}">
              <a16:creationId xmlns:a16="http://schemas.microsoft.com/office/drawing/2014/main" id="{00000000-0008-0000-2000-00006F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4" name="300 CuadroTexto">
          <a:extLst>
            <a:ext uri="{FF2B5EF4-FFF2-40B4-BE49-F238E27FC236}">
              <a16:creationId xmlns:a16="http://schemas.microsoft.com/office/drawing/2014/main" id="{00000000-0008-0000-2000-000070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5" name="301 CuadroTexto">
          <a:extLst>
            <a:ext uri="{FF2B5EF4-FFF2-40B4-BE49-F238E27FC236}">
              <a16:creationId xmlns:a16="http://schemas.microsoft.com/office/drawing/2014/main" id="{00000000-0008-0000-2000-000071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6" name="302 CuadroTexto">
          <a:extLst>
            <a:ext uri="{FF2B5EF4-FFF2-40B4-BE49-F238E27FC236}">
              <a16:creationId xmlns:a16="http://schemas.microsoft.com/office/drawing/2014/main" id="{00000000-0008-0000-2000-000072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7" name="303 CuadroTexto">
          <a:extLst>
            <a:ext uri="{FF2B5EF4-FFF2-40B4-BE49-F238E27FC236}">
              <a16:creationId xmlns:a16="http://schemas.microsoft.com/office/drawing/2014/main" id="{00000000-0008-0000-2000-000073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8" name="304 CuadroTexto">
          <a:extLst>
            <a:ext uri="{FF2B5EF4-FFF2-40B4-BE49-F238E27FC236}">
              <a16:creationId xmlns:a16="http://schemas.microsoft.com/office/drawing/2014/main" id="{00000000-0008-0000-2000-000074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89" name="305 CuadroTexto">
          <a:extLst>
            <a:ext uri="{FF2B5EF4-FFF2-40B4-BE49-F238E27FC236}">
              <a16:creationId xmlns:a16="http://schemas.microsoft.com/office/drawing/2014/main" id="{00000000-0008-0000-2000-000075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190" name="452 CuadroTexto">
          <a:extLst>
            <a:ext uri="{FF2B5EF4-FFF2-40B4-BE49-F238E27FC236}">
              <a16:creationId xmlns:a16="http://schemas.microsoft.com/office/drawing/2014/main" id="{00000000-0008-0000-2000-0000760C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191" name="17 CuadroTexto">
          <a:extLst>
            <a:ext uri="{FF2B5EF4-FFF2-40B4-BE49-F238E27FC236}">
              <a16:creationId xmlns:a16="http://schemas.microsoft.com/office/drawing/2014/main" id="{00000000-0008-0000-2000-00007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2" name="90 CuadroTexto">
          <a:extLst>
            <a:ext uri="{FF2B5EF4-FFF2-40B4-BE49-F238E27FC236}">
              <a16:creationId xmlns:a16="http://schemas.microsoft.com/office/drawing/2014/main" id="{00000000-0008-0000-2000-000078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3" name="91 CuadroTexto">
          <a:extLst>
            <a:ext uri="{FF2B5EF4-FFF2-40B4-BE49-F238E27FC236}">
              <a16:creationId xmlns:a16="http://schemas.microsoft.com/office/drawing/2014/main" id="{00000000-0008-0000-2000-000079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4" name="92 CuadroTexto">
          <a:extLst>
            <a:ext uri="{FF2B5EF4-FFF2-40B4-BE49-F238E27FC236}">
              <a16:creationId xmlns:a16="http://schemas.microsoft.com/office/drawing/2014/main" id="{00000000-0008-0000-2000-00007A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5" name="93 CuadroTexto">
          <a:extLst>
            <a:ext uri="{FF2B5EF4-FFF2-40B4-BE49-F238E27FC236}">
              <a16:creationId xmlns:a16="http://schemas.microsoft.com/office/drawing/2014/main" id="{00000000-0008-0000-2000-00007B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6" name="94 CuadroTexto">
          <a:extLst>
            <a:ext uri="{FF2B5EF4-FFF2-40B4-BE49-F238E27FC236}">
              <a16:creationId xmlns:a16="http://schemas.microsoft.com/office/drawing/2014/main" id="{00000000-0008-0000-2000-00007C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7" name="95 CuadroTexto">
          <a:extLst>
            <a:ext uri="{FF2B5EF4-FFF2-40B4-BE49-F238E27FC236}">
              <a16:creationId xmlns:a16="http://schemas.microsoft.com/office/drawing/2014/main" id="{00000000-0008-0000-2000-00007D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8" name="96 CuadroTexto">
          <a:extLst>
            <a:ext uri="{FF2B5EF4-FFF2-40B4-BE49-F238E27FC236}">
              <a16:creationId xmlns:a16="http://schemas.microsoft.com/office/drawing/2014/main" id="{00000000-0008-0000-2000-00007E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199" name="97 CuadroTexto">
          <a:extLst>
            <a:ext uri="{FF2B5EF4-FFF2-40B4-BE49-F238E27FC236}">
              <a16:creationId xmlns:a16="http://schemas.microsoft.com/office/drawing/2014/main" id="{00000000-0008-0000-2000-00007F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0" name="98 CuadroTexto">
          <a:extLst>
            <a:ext uri="{FF2B5EF4-FFF2-40B4-BE49-F238E27FC236}">
              <a16:creationId xmlns:a16="http://schemas.microsoft.com/office/drawing/2014/main" id="{00000000-0008-0000-2000-000080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1" name="99 CuadroTexto">
          <a:extLst>
            <a:ext uri="{FF2B5EF4-FFF2-40B4-BE49-F238E27FC236}">
              <a16:creationId xmlns:a16="http://schemas.microsoft.com/office/drawing/2014/main" id="{00000000-0008-0000-2000-000081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2" name="100 CuadroTexto">
          <a:extLst>
            <a:ext uri="{FF2B5EF4-FFF2-40B4-BE49-F238E27FC236}">
              <a16:creationId xmlns:a16="http://schemas.microsoft.com/office/drawing/2014/main" id="{00000000-0008-0000-2000-000082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203" name="101 CuadroTexto">
          <a:extLst>
            <a:ext uri="{FF2B5EF4-FFF2-40B4-BE49-F238E27FC236}">
              <a16:creationId xmlns:a16="http://schemas.microsoft.com/office/drawing/2014/main" id="{00000000-0008-0000-2000-0000830C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4" name="118 CuadroTexto">
          <a:extLst>
            <a:ext uri="{FF2B5EF4-FFF2-40B4-BE49-F238E27FC236}">
              <a16:creationId xmlns:a16="http://schemas.microsoft.com/office/drawing/2014/main" id="{00000000-0008-0000-2000-00008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5" name="119 CuadroTexto">
          <a:extLst>
            <a:ext uri="{FF2B5EF4-FFF2-40B4-BE49-F238E27FC236}">
              <a16:creationId xmlns:a16="http://schemas.microsoft.com/office/drawing/2014/main" id="{00000000-0008-0000-2000-00008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6" name="120 CuadroTexto">
          <a:extLst>
            <a:ext uri="{FF2B5EF4-FFF2-40B4-BE49-F238E27FC236}">
              <a16:creationId xmlns:a16="http://schemas.microsoft.com/office/drawing/2014/main" id="{00000000-0008-0000-2000-00008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7" name="121 CuadroTexto">
          <a:extLst>
            <a:ext uri="{FF2B5EF4-FFF2-40B4-BE49-F238E27FC236}">
              <a16:creationId xmlns:a16="http://schemas.microsoft.com/office/drawing/2014/main" id="{00000000-0008-0000-2000-00008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8" name="122 CuadroTexto">
          <a:extLst>
            <a:ext uri="{FF2B5EF4-FFF2-40B4-BE49-F238E27FC236}">
              <a16:creationId xmlns:a16="http://schemas.microsoft.com/office/drawing/2014/main" id="{00000000-0008-0000-2000-00008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09" name="123 CuadroTexto">
          <a:extLst>
            <a:ext uri="{FF2B5EF4-FFF2-40B4-BE49-F238E27FC236}">
              <a16:creationId xmlns:a16="http://schemas.microsoft.com/office/drawing/2014/main" id="{00000000-0008-0000-2000-00008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0" name="124 CuadroTexto">
          <a:extLst>
            <a:ext uri="{FF2B5EF4-FFF2-40B4-BE49-F238E27FC236}">
              <a16:creationId xmlns:a16="http://schemas.microsoft.com/office/drawing/2014/main" id="{00000000-0008-0000-2000-00008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1" name="125 CuadroTexto">
          <a:extLst>
            <a:ext uri="{FF2B5EF4-FFF2-40B4-BE49-F238E27FC236}">
              <a16:creationId xmlns:a16="http://schemas.microsoft.com/office/drawing/2014/main" id="{00000000-0008-0000-2000-00008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2" name="143 CuadroTexto">
          <a:extLst>
            <a:ext uri="{FF2B5EF4-FFF2-40B4-BE49-F238E27FC236}">
              <a16:creationId xmlns:a16="http://schemas.microsoft.com/office/drawing/2014/main" id="{00000000-0008-0000-2000-00008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3" name="144 CuadroTexto">
          <a:extLst>
            <a:ext uri="{FF2B5EF4-FFF2-40B4-BE49-F238E27FC236}">
              <a16:creationId xmlns:a16="http://schemas.microsoft.com/office/drawing/2014/main" id="{00000000-0008-0000-2000-00008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4" name="145 CuadroTexto">
          <a:extLst>
            <a:ext uri="{FF2B5EF4-FFF2-40B4-BE49-F238E27FC236}">
              <a16:creationId xmlns:a16="http://schemas.microsoft.com/office/drawing/2014/main" id="{00000000-0008-0000-2000-00008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5" name="146 CuadroTexto">
          <a:extLst>
            <a:ext uri="{FF2B5EF4-FFF2-40B4-BE49-F238E27FC236}">
              <a16:creationId xmlns:a16="http://schemas.microsoft.com/office/drawing/2014/main" id="{00000000-0008-0000-2000-00008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6" name="147 CuadroTexto">
          <a:extLst>
            <a:ext uri="{FF2B5EF4-FFF2-40B4-BE49-F238E27FC236}">
              <a16:creationId xmlns:a16="http://schemas.microsoft.com/office/drawing/2014/main" id="{00000000-0008-0000-2000-00009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7" name="148 CuadroTexto">
          <a:extLst>
            <a:ext uri="{FF2B5EF4-FFF2-40B4-BE49-F238E27FC236}">
              <a16:creationId xmlns:a16="http://schemas.microsoft.com/office/drawing/2014/main" id="{00000000-0008-0000-2000-00009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8" name="149 CuadroTexto">
          <a:extLst>
            <a:ext uri="{FF2B5EF4-FFF2-40B4-BE49-F238E27FC236}">
              <a16:creationId xmlns:a16="http://schemas.microsoft.com/office/drawing/2014/main" id="{00000000-0008-0000-2000-00009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19" name="150 CuadroTexto">
          <a:extLst>
            <a:ext uri="{FF2B5EF4-FFF2-40B4-BE49-F238E27FC236}">
              <a16:creationId xmlns:a16="http://schemas.microsoft.com/office/drawing/2014/main" id="{00000000-0008-0000-2000-00009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0" name="151 CuadroTexto">
          <a:extLst>
            <a:ext uri="{FF2B5EF4-FFF2-40B4-BE49-F238E27FC236}">
              <a16:creationId xmlns:a16="http://schemas.microsoft.com/office/drawing/2014/main" id="{00000000-0008-0000-2000-00009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1" name="152 CuadroTexto">
          <a:extLst>
            <a:ext uri="{FF2B5EF4-FFF2-40B4-BE49-F238E27FC236}">
              <a16:creationId xmlns:a16="http://schemas.microsoft.com/office/drawing/2014/main" id="{00000000-0008-0000-2000-00009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2" name="153 CuadroTexto">
          <a:extLst>
            <a:ext uri="{FF2B5EF4-FFF2-40B4-BE49-F238E27FC236}">
              <a16:creationId xmlns:a16="http://schemas.microsoft.com/office/drawing/2014/main" id="{00000000-0008-0000-2000-00009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3" name="154 CuadroTexto">
          <a:extLst>
            <a:ext uri="{FF2B5EF4-FFF2-40B4-BE49-F238E27FC236}">
              <a16:creationId xmlns:a16="http://schemas.microsoft.com/office/drawing/2014/main" id="{00000000-0008-0000-2000-00009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4" name="155 CuadroTexto">
          <a:extLst>
            <a:ext uri="{FF2B5EF4-FFF2-40B4-BE49-F238E27FC236}">
              <a16:creationId xmlns:a16="http://schemas.microsoft.com/office/drawing/2014/main" id="{00000000-0008-0000-2000-00009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5" name="156 CuadroTexto">
          <a:extLst>
            <a:ext uri="{FF2B5EF4-FFF2-40B4-BE49-F238E27FC236}">
              <a16:creationId xmlns:a16="http://schemas.microsoft.com/office/drawing/2014/main" id="{00000000-0008-0000-2000-00009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6" name="157 CuadroTexto">
          <a:extLst>
            <a:ext uri="{FF2B5EF4-FFF2-40B4-BE49-F238E27FC236}">
              <a16:creationId xmlns:a16="http://schemas.microsoft.com/office/drawing/2014/main" id="{00000000-0008-0000-2000-00009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7" name="158 CuadroTexto">
          <a:extLst>
            <a:ext uri="{FF2B5EF4-FFF2-40B4-BE49-F238E27FC236}">
              <a16:creationId xmlns:a16="http://schemas.microsoft.com/office/drawing/2014/main" id="{00000000-0008-0000-2000-00009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8" name="159 CuadroTexto">
          <a:extLst>
            <a:ext uri="{FF2B5EF4-FFF2-40B4-BE49-F238E27FC236}">
              <a16:creationId xmlns:a16="http://schemas.microsoft.com/office/drawing/2014/main" id="{00000000-0008-0000-2000-00009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29" name="160 CuadroTexto">
          <a:extLst>
            <a:ext uri="{FF2B5EF4-FFF2-40B4-BE49-F238E27FC236}">
              <a16:creationId xmlns:a16="http://schemas.microsoft.com/office/drawing/2014/main" id="{00000000-0008-0000-2000-00009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0" name="161 CuadroTexto">
          <a:extLst>
            <a:ext uri="{FF2B5EF4-FFF2-40B4-BE49-F238E27FC236}">
              <a16:creationId xmlns:a16="http://schemas.microsoft.com/office/drawing/2014/main" id="{00000000-0008-0000-2000-00009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1" name="162 CuadroTexto">
          <a:extLst>
            <a:ext uri="{FF2B5EF4-FFF2-40B4-BE49-F238E27FC236}">
              <a16:creationId xmlns:a16="http://schemas.microsoft.com/office/drawing/2014/main" id="{00000000-0008-0000-2000-00009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2" name="163 CuadroTexto">
          <a:extLst>
            <a:ext uri="{FF2B5EF4-FFF2-40B4-BE49-F238E27FC236}">
              <a16:creationId xmlns:a16="http://schemas.microsoft.com/office/drawing/2014/main" id="{00000000-0008-0000-2000-0000A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3" name="164 CuadroTexto">
          <a:extLst>
            <a:ext uri="{FF2B5EF4-FFF2-40B4-BE49-F238E27FC236}">
              <a16:creationId xmlns:a16="http://schemas.microsoft.com/office/drawing/2014/main" id="{00000000-0008-0000-2000-0000A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4" name="165 CuadroTexto">
          <a:extLst>
            <a:ext uri="{FF2B5EF4-FFF2-40B4-BE49-F238E27FC236}">
              <a16:creationId xmlns:a16="http://schemas.microsoft.com/office/drawing/2014/main" id="{00000000-0008-0000-2000-0000A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5" name="166 CuadroTexto">
          <a:extLst>
            <a:ext uri="{FF2B5EF4-FFF2-40B4-BE49-F238E27FC236}">
              <a16:creationId xmlns:a16="http://schemas.microsoft.com/office/drawing/2014/main" id="{00000000-0008-0000-2000-0000A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6" name="167 CuadroTexto">
          <a:extLst>
            <a:ext uri="{FF2B5EF4-FFF2-40B4-BE49-F238E27FC236}">
              <a16:creationId xmlns:a16="http://schemas.microsoft.com/office/drawing/2014/main" id="{00000000-0008-0000-2000-0000A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7" name="168 CuadroTexto">
          <a:extLst>
            <a:ext uri="{FF2B5EF4-FFF2-40B4-BE49-F238E27FC236}">
              <a16:creationId xmlns:a16="http://schemas.microsoft.com/office/drawing/2014/main" id="{00000000-0008-0000-2000-0000A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8" name="169 CuadroTexto">
          <a:extLst>
            <a:ext uri="{FF2B5EF4-FFF2-40B4-BE49-F238E27FC236}">
              <a16:creationId xmlns:a16="http://schemas.microsoft.com/office/drawing/2014/main" id="{00000000-0008-0000-2000-0000A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39" name="170 CuadroTexto">
          <a:extLst>
            <a:ext uri="{FF2B5EF4-FFF2-40B4-BE49-F238E27FC236}">
              <a16:creationId xmlns:a16="http://schemas.microsoft.com/office/drawing/2014/main" id="{00000000-0008-0000-2000-0000A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0" name="171 CuadroTexto">
          <a:extLst>
            <a:ext uri="{FF2B5EF4-FFF2-40B4-BE49-F238E27FC236}">
              <a16:creationId xmlns:a16="http://schemas.microsoft.com/office/drawing/2014/main" id="{00000000-0008-0000-2000-0000A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1" name="172 CuadroTexto">
          <a:extLst>
            <a:ext uri="{FF2B5EF4-FFF2-40B4-BE49-F238E27FC236}">
              <a16:creationId xmlns:a16="http://schemas.microsoft.com/office/drawing/2014/main" id="{00000000-0008-0000-2000-0000A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2" name="173 CuadroTexto">
          <a:extLst>
            <a:ext uri="{FF2B5EF4-FFF2-40B4-BE49-F238E27FC236}">
              <a16:creationId xmlns:a16="http://schemas.microsoft.com/office/drawing/2014/main" id="{00000000-0008-0000-2000-0000A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3" name="174 CuadroTexto">
          <a:extLst>
            <a:ext uri="{FF2B5EF4-FFF2-40B4-BE49-F238E27FC236}">
              <a16:creationId xmlns:a16="http://schemas.microsoft.com/office/drawing/2014/main" id="{00000000-0008-0000-2000-0000A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4" name="175 CuadroTexto">
          <a:extLst>
            <a:ext uri="{FF2B5EF4-FFF2-40B4-BE49-F238E27FC236}">
              <a16:creationId xmlns:a16="http://schemas.microsoft.com/office/drawing/2014/main" id="{00000000-0008-0000-2000-0000A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5" name="176 CuadroTexto">
          <a:extLst>
            <a:ext uri="{FF2B5EF4-FFF2-40B4-BE49-F238E27FC236}">
              <a16:creationId xmlns:a16="http://schemas.microsoft.com/office/drawing/2014/main" id="{00000000-0008-0000-2000-0000A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6" name="177 CuadroTexto">
          <a:extLst>
            <a:ext uri="{FF2B5EF4-FFF2-40B4-BE49-F238E27FC236}">
              <a16:creationId xmlns:a16="http://schemas.microsoft.com/office/drawing/2014/main" id="{00000000-0008-0000-2000-0000A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7" name="178 CuadroTexto">
          <a:extLst>
            <a:ext uri="{FF2B5EF4-FFF2-40B4-BE49-F238E27FC236}">
              <a16:creationId xmlns:a16="http://schemas.microsoft.com/office/drawing/2014/main" id="{00000000-0008-0000-2000-0000A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8" name="179 CuadroTexto">
          <a:extLst>
            <a:ext uri="{FF2B5EF4-FFF2-40B4-BE49-F238E27FC236}">
              <a16:creationId xmlns:a16="http://schemas.microsoft.com/office/drawing/2014/main" id="{00000000-0008-0000-2000-0000B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49" name="180 CuadroTexto">
          <a:extLst>
            <a:ext uri="{FF2B5EF4-FFF2-40B4-BE49-F238E27FC236}">
              <a16:creationId xmlns:a16="http://schemas.microsoft.com/office/drawing/2014/main" id="{00000000-0008-0000-2000-0000B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0" name="181 CuadroTexto">
          <a:extLst>
            <a:ext uri="{FF2B5EF4-FFF2-40B4-BE49-F238E27FC236}">
              <a16:creationId xmlns:a16="http://schemas.microsoft.com/office/drawing/2014/main" id="{00000000-0008-0000-2000-0000B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1" name="182 CuadroTexto">
          <a:extLst>
            <a:ext uri="{FF2B5EF4-FFF2-40B4-BE49-F238E27FC236}">
              <a16:creationId xmlns:a16="http://schemas.microsoft.com/office/drawing/2014/main" id="{00000000-0008-0000-2000-0000B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2" name="183 CuadroTexto">
          <a:extLst>
            <a:ext uri="{FF2B5EF4-FFF2-40B4-BE49-F238E27FC236}">
              <a16:creationId xmlns:a16="http://schemas.microsoft.com/office/drawing/2014/main" id="{00000000-0008-0000-2000-0000B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3" name="184 CuadroTexto">
          <a:extLst>
            <a:ext uri="{FF2B5EF4-FFF2-40B4-BE49-F238E27FC236}">
              <a16:creationId xmlns:a16="http://schemas.microsoft.com/office/drawing/2014/main" id="{00000000-0008-0000-2000-0000B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4" name="185 CuadroTexto">
          <a:extLst>
            <a:ext uri="{FF2B5EF4-FFF2-40B4-BE49-F238E27FC236}">
              <a16:creationId xmlns:a16="http://schemas.microsoft.com/office/drawing/2014/main" id="{00000000-0008-0000-2000-0000B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5" name="186 CuadroTexto">
          <a:extLst>
            <a:ext uri="{FF2B5EF4-FFF2-40B4-BE49-F238E27FC236}">
              <a16:creationId xmlns:a16="http://schemas.microsoft.com/office/drawing/2014/main" id="{00000000-0008-0000-2000-0000B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6" name="187 CuadroTexto">
          <a:extLst>
            <a:ext uri="{FF2B5EF4-FFF2-40B4-BE49-F238E27FC236}">
              <a16:creationId xmlns:a16="http://schemas.microsoft.com/office/drawing/2014/main" id="{00000000-0008-0000-2000-0000B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7" name="188 CuadroTexto">
          <a:extLst>
            <a:ext uri="{FF2B5EF4-FFF2-40B4-BE49-F238E27FC236}">
              <a16:creationId xmlns:a16="http://schemas.microsoft.com/office/drawing/2014/main" id="{00000000-0008-0000-2000-0000B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8" name="189 CuadroTexto">
          <a:extLst>
            <a:ext uri="{FF2B5EF4-FFF2-40B4-BE49-F238E27FC236}">
              <a16:creationId xmlns:a16="http://schemas.microsoft.com/office/drawing/2014/main" id="{00000000-0008-0000-2000-0000B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59" name="190 CuadroTexto">
          <a:extLst>
            <a:ext uri="{FF2B5EF4-FFF2-40B4-BE49-F238E27FC236}">
              <a16:creationId xmlns:a16="http://schemas.microsoft.com/office/drawing/2014/main" id="{00000000-0008-0000-2000-0000B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0" name="191 CuadroTexto">
          <a:extLst>
            <a:ext uri="{FF2B5EF4-FFF2-40B4-BE49-F238E27FC236}">
              <a16:creationId xmlns:a16="http://schemas.microsoft.com/office/drawing/2014/main" id="{00000000-0008-0000-2000-0000B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1" name="192 CuadroTexto">
          <a:extLst>
            <a:ext uri="{FF2B5EF4-FFF2-40B4-BE49-F238E27FC236}">
              <a16:creationId xmlns:a16="http://schemas.microsoft.com/office/drawing/2014/main" id="{00000000-0008-0000-2000-0000B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2" name="193 CuadroTexto">
          <a:extLst>
            <a:ext uri="{FF2B5EF4-FFF2-40B4-BE49-F238E27FC236}">
              <a16:creationId xmlns:a16="http://schemas.microsoft.com/office/drawing/2014/main" id="{00000000-0008-0000-2000-0000B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3" name="194 CuadroTexto">
          <a:extLst>
            <a:ext uri="{FF2B5EF4-FFF2-40B4-BE49-F238E27FC236}">
              <a16:creationId xmlns:a16="http://schemas.microsoft.com/office/drawing/2014/main" id="{00000000-0008-0000-2000-0000B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4" name="195 CuadroTexto">
          <a:extLst>
            <a:ext uri="{FF2B5EF4-FFF2-40B4-BE49-F238E27FC236}">
              <a16:creationId xmlns:a16="http://schemas.microsoft.com/office/drawing/2014/main" id="{00000000-0008-0000-2000-0000C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5" name="196 CuadroTexto">
          <a:extLst>
            <a:ext uri="{FF2B5EF4-FFF2-40B4-BE49-F238E27FC236}">
              <a16:creationId xmlns:a16="http://schemas.microsoft.com/office/drawing/2014/main" id="{00000000-0008-0000-2000-0000C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6" name="197 CuadroTexto">
          <a:extLst>
            <a:ext uri="{FF2B5EF4-FFF2-40B4-BE49-F238E27FC236}">
              <a16:creationId xmlns:a16="http://schemas.microsoft.com/office/drawing/2014/main" id="{00000000-0008-0000-2000-0000C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7" name="198 CuadroTexto">
          <a:extLst>
            <a:ext uri="{FF2B5EF4-FFF2-40B4-BE49-F238E27FC236}">
              <a16:creationId xmlns:a16="http://schemas.microsoft.com/office/drawing/2014/main" id="{00000000-0008-0000-2000-0000C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8" name="199 CuadroTexto">
          <a:extLst>
            <a:ext uri="{FF2B5EF4-FFF2-40B4-BE49-F238E27FC236}">
              <a16:creationId xmlns:a16="http://schemas.microsoft.com/office/drawing/2014/main" id="{00000000-0008-0000-2000-0000C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69" name="200 CuadroTexto">
          <a:extLst>
            <a:ext uri="{FF2B5EF4-FFF2-40B4-BE49-F238E27FC236}">
              <a16:creationId xmlns:a16="http://schemas.microsoft.com/office/drawing/2014/main" id="{00000000-0008-0000-2000-0000C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0" name="201 CuadroTexto">
          <a:extLst>
            <a:ext uri="{FF2B5EF4-FFF2-40B4-BE49-F238E27FC236}">
              <a16:creationId xmlns:a16="http://schemas.microsoft.com/office/drawing/2014/main" id="{00000000-0008-0000-2000-0000C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1" name="202 CuadroTexto">
          <a:extLst>
            <a:ext uri="{FF2B5EF4-FFF2-40B4-BE49-F238E27FC236}">
              <a16:creationId xmlns:a16="http://schemas.microsoft.com/office/drawing/2014/main" id="{00000000-0008-0000-2000-0000C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2" name="203 CuadroTexto">
          <a:extLst>
            <a:ext uri="{FF2B5EF4-FFF2-40B4-BE49-F238E27FC236}">
              <a16:creationId xmlns:a16="http://schemas.microsoft.com/office/drawing/2014/main" id="{00000000-0008-0000-2000-0000C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3" name="204 CuadroTexto">
          <a:extLst>
            <a:ext uri="{FF2B5EF4-FFF2-40B4-BE49-F238E27FC236}">
              <a16:creationId xmlns:a16="http://schemas.microsoft.com/office/drawing/2014/main" id="{00000000-0008-0000-2000-0000C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4" name="205 CuadroTexto">
          <a:extLst>
            <a:ext uri="{FF2B5EF4-FFF2-40B4-BE49-F238E27FC236}">
              <a16:creationId xmlns:a16="http://schemas.microsoft.com/office/drawing/2014/main" id="{00000000-0008-0000-2000-0000C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5" name="206 CuadroTexto">
          <a:extLst>
            <a:ext uri="{FF2B5EF4-FFF2-40B4-BE49-F238E27FC236}">
              <a16:creationId xmlns:a16="http://schemas.microsoft.com/office/drawing/2014/main" id="{00000000-0008-0000-2000-0000C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6" name="207 CuadroTexto">
          <a:extLst>
            <a:ext uri="{FF2B5EF4-FFF2-40B4-BE49-F238E27FC236}">
              <a16:creationId xmlns:a16="http://schemas.microsoft.com/office/drawing/2014/main" id="{00000000-0008-0000-2000-0000C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7" name="208 CuadroTexto">
          <a:extLst>
            <a:ext uri="{FF2B5EF4-FFF2-40B4-BE49-F238E27FC236}">
              <a16:creationId xmlns:a16="http://schemas.microsoft.com/office/drawing/2014/main" id="{00000000-0008-0000-2000-0000C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8" name="209 CuadroTexto">
          <a:extLst>
            <a:ext uri="{FF2B5EF4-FFF2-40B4-BE49-F238E27FC236}">
              <a16:creationId xmlns:a16="http://schemas.microsoft.com/office/drawing/2014/main" id="{00000000-0008-0000-2000-0000C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79" name="210 CuadroTexto">
          <a:extLst>
            <a:ext uri="{FF2B5EF4-FFF2-40B4-BE49-F238E27FC236}">
              <a16:creationId xmlns:a16="http://schemas.microsoft.com/office/drawing/2014/main" id="{00000000-0008-0000-2000-0000C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0" name="211 CuadroTexto">
          <a:extLst>
            <a:ext uri="{FF2B5EF4-FFF2-40B4-BE49-F238E27FC236}">
              <a16:creationId xmlns:a16="http://schemas.microsoft.com/office/drawing/2014/main" id="{00000000-0008-0000-2000-0000D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1" name="212 CuadroTexto">
          <a:extLst>
            <a:ext uri="{FF2B5EF4-FFF2-40B4-BE49-F238E27FC236}">
              <a16:creationId xmlns:a16="http://schemas.microsoft.com/office/drawing/2014/main" id="{00000000-0008-0000-2000-0000D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2" name="213 CuadroTexto">
          <a:extLst>
            <a:ext uri="{FF2B5EF4-FFF2-40B4-BE49-F238E27FC236}">
              <a16:creationId xmlns:a16="http://schemas.microsoft.com/office/drawing/2014/main" id="{00000000-0008-0000-2000-0000D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3" name="214 CuadroTexto">
          <a:extLst>
            <a:ext uri="{FF2B5EF4-FFF2-40B4-BE49-F238E27FC236}">
              <a16:creationId xmlns:a16="http://schemas.microsoft.com/office/drawing/2014/main" id="{00000000-0008-0000-2000-0000D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4" name="215 CuadroTexto">
          <a:extLst>
            <a:ext uri="{FF2B5EF4-FFF2-40B4-BE49-F238E27FC236}">
              <a16:creationId xmlns:a16="http://schemas.microsoft.com/office/drawing/2014/main" id="{00000000-0008-0000-2000-0000D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5" name="216 CuadroTexto">
          <a:extLst>
            <a:ext uri="{FF2B5EF4-FFF2-40B4-BE49-F238E27FC236}">
              <a16:creationId xmlns:a16="http://schemas.microsoft.com/office/drawing/2014/main" id="{00000000-0008-0000-2000-0000D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6" name="217 CuadroTexto">
          <a:extLst>
            <a:ext uri="{FF2B5EF4-FFF2-40B4-BE49-F238E27FC236}">
              <a16:creationId xmlns:a16="http://schemas.microsoft.com/office/drawing/2014/main" id="{00000000-0008-0000-2000-0000D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7" name="218 CuadroTexto">
          <a:extLst>
            <a:ext uri="{FF2B5EF4-FFF2-40B4-BE49-F238E27FC236}">
              <a16:creationId xmlns:a16="http://schemas.microsoft.com/office/drawing/2014/main" id="{00000000-0008-0000-2000-0000D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8" name="219 CuadroTexto">
          <a:extLst>
            <a:ext uri="{FF2B5EF4-FFF2-40B4-BE49-F238E27FC236}">
              <a16:creationId xmlns:a16="http://schemas.microsoft.com/office/drawing/2014/main" id="{00000000-0008-0000-2000-0000D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89" name="220 CuadroTexto">
          <a:extLst>
            <a:ext uri="{FF2B5EF4-FFF2-40B4-BE49-F238E27FC236}">
              <a16:creationId xmlns:a16="http://schemas.microsoft.com/office/drawing/2014/main" id="{00000000-0008-0000-2000-0000D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0" name="221 CuadroTexto">
          <a:extLst>
            <a:ext uri="{FF2B5EF4-FFF2-40B4-BE49-F238E27FC236}">
              <a16:creationId xmlns:a16="http://schemas.microsoft.com/office/drawing/2014/main" id="{00000000-0008-0000-2000-0000D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1" name="222 CuadroTexto">
          <a:extLst>
            <a:ext uri="{FF2B5EF4-FFF2-40B4-BE49-F238E27FC236}">
              <a16:creationId xmlns:a16="http://schemas.microsoft.com/office/drawing/2014/main" id="{00000000-0008-0000-2000-0000D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2" name="223 CuadroTexto">
          <a:extLst>
            <a:ext uri="{FF2B5EF4-FFF2-40B4-BE49-F238E27FC236}">
              <a16:creationId xmlns:a16="http://schemas.microsoft.com/office/drawing/2014/main" id="{00000000-0008-0000-2000-0000D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3" name="224 CuadroTexto">
          <a:extLst>
            <a:ext uri="{FF2B5EF4-FFF2-40B4-BE49-F238E27FC236}">
              <a16:creationId xmlns:a16="http://schemas.microsoft.com/office/drawing/2014/main" id="{00000000-0008-0000-2000-0000D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4" name="225 CuadroTexto">
          <a:extLst>
            <a:ext uri="{FF2B5EF4-FFF2-40B4-BE49-F238E27FC236}">
              <a16:creationId xmlns:a16="http://schemas.microsoft.com/office/drawing/2014/main" id="{00000000-0008-0000-2000-0000D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5" name="226 CuadroTexto">
          <a:extLst>
            <a:ext uri="{FF2B5EF4-FFF2-40B4-BE49-F238E27FC236}">
              <a16:creationId xmlns:a16="http://schemas.microsoft.com/office/drawing/2014/main" id="{00000000-0008-0000-2000-0000D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6" name="227 CuadroTexto">
          <a:extLst>
            <a:ext uri="{FF2B5EF4-FFF2-40B4-BE49-F238E27FC236}">
              <a16:creationId xmlns:a16="http://schemas.microsoft.com/office/drawing/2014/main" id="{00000000-0008-0000-2000-0000E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7" name="228 CuadroTexto">
          <a:extLst>
            <a:ext uri="{FF2B5EF4-FFF2-40B4-BE49-F238E27FC236}">
              <a16:creationId xmlns:a16="http://schemas.microsoft.com/office/drawing/2014/main" id="{00000000-0008-0000-2000-0000E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8" name="229 CuadroTexto">
          <a:extLst>
            <a:ext uri="{FF2B5EF4-FFF2-40B4-BE49-F238E27FC236}">
              <a16:creationId xmlns:a16="http://schemas.microsoft.com/office/drawing/2014/main" id="{00000000-0008-0000-2000-0000E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299" name="230 CuadroTexto">
          <a:extLst>
            <a:ext uri="{FF2B5EF4-FFF2-40B4-BE49-F238E27FC236}">
              <a16:creationId xmlns:a16="http://schemas.microsoft.com/office/drawing/2014/main" id="{00000000-0008-0000-2000-0000E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0" name="231 CuadroTexto">
          <a:extLst>
            <a:ext uri="{FF2B5EF4-FFF2-40B4-BE49-F238E27FC236}">
              <a16:creationId xmlns:a16="http://schemas.microsoft.com/office/drawing/2014/main" id="{00000000-0008-0000-2000-0000E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1" name="232 CuadroTexto">
          <a:extLst>
            <a:ext uri="{FF2B5EF4-FFF2-40B4-BE49-F238E27FC236}">
              <a16:creationId xmlns:a16="http://schemas.microsoft.com/office/drawing/2014/main" id="{00000000-0008-0000-2000-0000E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2" name="233 CuadroTexto">
          <a:extLst>
            <a:ext uri="{FF2B5EF4-FFF2-40B4-BE49-F238E27FC236}">
              <a16:creationId xmlns:a16="http://schemas.microsoft.com/office/drawing/2014/main" id="{00000000-0008-0000-2000-0000E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3" name="234 CuadroTexto">
          <a:extLst>
            <a:ext uri="{FF2B5EF4-FFF2-40B4-BE49-F238E27FC236}">
              <a16:creationId xmlns:a16="http://schemas.microsoft.com/office/drawing/2014/main" id="{00000000-0008-0000-2000-0000E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4" name="235 CuadroTexto">
          <a:extLst>
            <a:ext uri="{FF2B5EF4-FFF2-40B4-BE49-F238E27FC236}">
              <a16:creationId xmlns:a16="http://schemas.microsoft.com/office/drawing/2014/main" id="{00000000-0008-0000-2000-0000E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5" name="236 CuadroTexto">
          <a:extLst>
            <a:ext uri="{FF2B5EF4-FFF2-40B4-BE49-F238E27FC236}">
              <a16:creationId xmlns:a16="http://schemas.microsoft.com/office/drawing/2014/main" id="{00000000-0008-0000-2000-0000E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6" name="237 CuadroTexto">
          <a:extLst>
            <a:ext uri="{FF2B5EF4-FFF2-40B4-BE49-F238E27FC236}">
              <a16:creationId xmlns:a16="http://schemas.microsoft.com/office/drawing/2014/main" id="{00000000-0008-0000-2000-0000E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7" name="238 CuadroTexto">
          <a:extLst>
            <a:ext uri="{FF2B5EF4-FFF2-40B4-BE49-F238E27FC236}">
              <a16:creationId xmlns:a16="http://schemas.microsoft.com/office/drawing/2014/main" id="{00000000-0008-0000-2000-0000E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8" name="239 CuadroTexto">
          <a:extLst>
            <a:ext uri="{FF2B5EF4-FFF2-40B4-BE49-F238E27FC236}">
              <a16:creationId xmlns:a16="http://schemas.microsoft.com/office/drawing/2014/main" id="{00000000-0008-0000-2000-0000E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09" name="240 CuadroTexto">
          <a:extLst>
            <a:ext uri="{FF2B5EF4-FFF2-40B4-BE49-F238E27FC236}">
              <a16:creationId xmlns:a16="http://schemas.microsoft.com/office/drawing/2014/main" id="{00000000-0008-0000-2000-0000E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0" name="241 CuadroTexto">
          <a:extLst>
            <a:ext uri="{FF2B5EF4-FFF2-40B4-BE49-F238E27FC236}">
              <a16:creationId xmlns:a16="http://schemas.microsoft.com/office/drawing/2014/main" id="{00000000-0008-0000-2000-0000E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1" name="242 CuadroTexto">
          <a:extLst>
            <a:ext uri="{FF2B5EF4-FFF2-40B4-BE49-F238E27FC236}">
              <a16:creationId xmlns:a16="http://schemas.microsoft.com/office/drawing/2014/main" id="{00000000-0008-0000-2000-0000E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2" name="243 CuadroTexto">
          <a:extLst>
            <a:ext uri="{FF2B5EF4-FFF2-40B4-BE49-F238E27FC236}">
              <a16:creationId xmlns:a16="http://schemas.microsoft.com/office/drawing/2014/main" id="{00000000-0008-0000-2000-0000F0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3" name="244 CuadroTexto">
          <a:extLst>
            <a:ext uri="{FF2B5EF4-FFF2-40B4-BE49-F238E27FC236}">
              <a16:creationId xmlns:a16="http://schemas.microsoft.com/office/drawing/2014/main" id="{00000000-0008-0000-2000-0000F1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4" name="245 CuadroTexto">
          <a:extLst>
            <a:ext uri="{FF2B5EF4-FFF2-40B4-BE49-F238E27FC236}">
              <a16:creationId xmlns:a16="http://schemas.microsoft.com/office/drawing/2014/main" id="{00000000-0008-0000-2000-0000F2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5" name="246 CuadroTexto">
          <a:extLst>
            <a:ext uri="{FF2B5EF4-FFF2-40B4-BE49-F238E27FC236}">
              <a16:creationId xmlns:a16="http://schemas.microsoft.com/office/drawing/2014/main" id="{00000000-0008-0000-2000-0000F3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6" name="247 CuadroTexto">
          <a:extLst>
            <a:ext uri="{FF2B5EF4-FFF2-40B4-BE49-F238E27FC236}">
              <a16:creationId xmlns:a16="http://schemas.microsoft.com/office/drawing/2014/main" id="{00000000-0008-0000-2000-0000F4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7" name="248 CuadroTexto">
          <a:extLst>
            <a:ext uri="{FF2B5EF4-FFF2-40B4-BE49-F238E27FC236}">
              <a16:creationId xmlns:a16="http://schemas.microsoft.com/office/drawing/2014/main" id="{00000000-0008-0000-2000-0000F5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8" name="249 CuadroTexto">
          <a:extLst>
            <a:ext uri="{FF2B5EF4-FFF2-40B4-BE49-F238E27FC236}">
              <a16:creationId xmlns:a16="http://schemas.microsoft.com/office/drawing/2014/main" id="{00000000-0008-0000-2000-0000F6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19" name="250 CuadroTexto">
          <a:extLst>
            <a:ext uri="{FF2B5EF4-FFF2-40B4-BE49-F238E27FC236}">
              <a16:creationId xmlns:a16="http://schemas.microsoft.com/office/drawing/2014/main" id="{00000000-0008-0000-2000-0000F7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0" name="251 CuadroTexto">
          <a:extLst>
            <a:ext uri="{FF2B5EF4-FFF2-40B4-BE49-F238E27FC236}">
              <a16:creationId xmlns:a16="http://schemas.microsoft.com/office/drawing/2014/main" id="{00000000-0008-0000-2000-0000F8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1" name="252 CuadroTexto">
          <a:extLst>
            <a:ext uri="{FF2B5EF4-FFF2-40B4-BE49-F238E27FC236}">
              <a16:creationId xmlns:a16="http://schemas.microsoft.com/office/drawing/2014/main" id="{00000000-0008-0000-2000-0000F9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2" name="253 CuadroTexto">
          <a:extLst>
            <a:ext uri="{FF2B5EF4-FFF2-40B4-BE49-F238E27FC236}">
              <a16:creationId xmlns:a16="http://schemas.microsoft.com/office/drawing/2014/main" id="{00000000-0008-0000-2000-0000FA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3" name="254 CuadroTexto">
          <a:extLst>
            <a:ext uri="{FF2B5EF4-FFF2-40B4-BE49-F238E27FC236}">
              <a16:creationId xmlns:a16="http://schemas.microsoft.com/office/drawing/2014/main" id="{00000000-0008-0000-2000-0000FB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4" name="255 CuadroTexto">
          <a:extLst>
            <a:ext uri="{FF2B5EF4-FFF2-40B4-BE49-F238E27FC236}">
              <a16:creationId xmlns:a16="http://schemas.microsoft.com/office/drawing/2014/main" id="{00000000-0008-0000-2000-0000FC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5" name="256 CuadroTexto">
          <a:extLst>
            <a:ext uri="{FF2B5EF4-FFF2-40B4-BE49-F238E27FC236}">
              <a16:creationId xmlns:a16="http://schemas.microsoft.com/office/drawing/2014/main" id="{00000000-0008-0000-2000-0000FD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6" name="257 CuadroTexto">
          <a:extLst>
            <a:ext uri="{FF2B5EF4-FFF2-40B4-BE49-F238E27FC236}">
              <a16:creationId xmlns:a16="http://schemas.microsoft.com/office/drawing/2014/main" id="{00000000-0008-0000-2000-0000FE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7" name="258 CuadroTexto">
          <a:extLst>
            <a:ext uri="{FF2B5EF4-FFF2-40B4-BE49-F238E27FC236}">
              <a16:creationId xmlns:a16="http://schemas.microsoft.com/office/drawing/2014/main" id="{00000000-0008-0000-2000-0000FF0C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8" name="259 CuadroTexto">
          <a:extLst>
            <a:ext uri="{FF2B5EF4-FFF2-40B4-BE49-F238E27FC236}">
              <a16:creationId xmlns:a16="http://schemas.microsoft.com/office/drawing/2014/main" id="{00000000-0008-0000-2000-00000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29" name="260 CuadroTexto">
          <a:extLst>
            <a:ext uri="{FF2B5EF4-FFF2-40B4-BE49-F238E27FC236}">
              <a16:creationId xmlns:a16="http://schemas.microsoft.com/office/drawing/2014/main" id="{00000000-0008-0000-2000-00000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0" name="261 CuadroTexto">
          <a:extLst>
            <a:ext uri="{FF2B5EF4-FFF2-40B4-BE49-F238E27FC236}">
              <a16:creationId xmlns:a16="http://schemas.microsoft.com/office/drawing/2014/main" id="{00000000-0008-0000-2000-00000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1" name="262 CuadroTexto">
          <a:extLst>
            <a:ext uri="{FF2B5EF4-FFF2-40B4-BE49-F238E27FC236}">
              <a16:creationId xmlns:a16="http://schemas.microsoft.com/office/drawing/2014/main" id="{00000000-0008-0000-2000-00000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2" name="263 CuadroTexto">
          <a:extLst>
            <a:ext uri="{FF2B5EF4-FFF2-40B4-BE49-F238E27FC236}">
              <a16:creationId xmlns:a16="http://schemas.microsoft.com/office/drawing/2014/main" id="{00000000-0008-0000-2000-00000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3" name="264 CuadroTexto">
          <a:extLst>
            <a:ext uri="{FF2B5EF4-FFF2-40B4-BE49-F238E27FC236}">
              <a16:creationId xmlns:a16="http://schemas.microsoft.com/office/drawing/2014/main" id="{00000000-0008-0000-2000-00000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4" name="265 CuadroTexto">
          <a:extLst>
            <a:ext uri="{FF2B5EF4-FFF2-40B4-BE49-F238E27FC236}">
              <a16:creationId xmlns:a16="http://schemas.microsoft.com/office/drawing/2014/main" id="{00000000-0008-0000-2000-00000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5" name="266 CuadroTexto">
          <a:extLst>
            <a:ext uri="{FF2B5EF4-FFF2-40B4-BE49-F238E27FC236}">
              <a16:creationId xmlns:a16="http://schemas.microsoft.com/office/drawing/2014/main" id="{00000000-0008-0000-2000-00000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36" name="267 CuadroTexto">
          <a:extLst>
            <a:ext uri="{FF2B5EF4-FFF2-40B4-BE49-F238E27FC236}">
              <a16:creationId xmlns:a16="http://schemas.microsoft.com/office/drawing/2014/main" id="{00000000-0008-0000-2000-00000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7" name="268 CuadroTexto">
          <a:extLst>
            <a:ext uri="{FF2B5EF4-FFF2-40B4-BE49-F238E27FC236}">
              <a16:creationId xmlns:a16="http://schemas.microsoft.com/office/drawing/2014/main" id="{00000000-0008-0000-2000-00000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8" name="269 CuadroTexto">
          <a:extLst>
            <a:ext uri="{FF2B5EF4-FFF2-40B4-BE49-F238E27FC236}">
              <a16:creationId xmlns:a16="http://schemas.microsoft.com/office/drawing/2014/main" id="{00000000-0008-0000-2000-00000A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39" name="270 CuadroTexto">
          <a:extLst>
            <a:ext uri="{FF2B5EF4-FFF2-40B4-BE49-F238E27FC236}">
              <a16:creationId xmlns:a16="http://schemas.microsoft.com/office/drawing/2014/main" id="{00000000-0008-0000-2000-00000B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0" name="271 CuadroTexto">
          <a:extLst>
            <a:ext uri="{FF2B5EF4-FFF2-40B4-BE49-F238E27FC236}">
              <a16:creationId xmlns:a16="http://schemas.microsoft.com/office/drawing/2014/main" id="{00000000-0008-0000-2000-00000C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1" name="272 CuadroTexto">
          <a:extLst>
            <a:ext uri="{FF2B5EF4-FFF2-40B4-BE49-F238E27FC236}">
              <a16:creationId xmlns:a16="http://schemas.microsoft.com/office/drawing/2014/main" id="{00000000-0008-0000-2000-00000D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2" name="273 CuadroTexto">
          <a:extLst>
            <a:ext uri="{FF2B5EF4-FFF2-40B4-BE49-F238E27FC236}">
              <a16:creationId xmlns:a16="http://schemas.microsoft.com/office/drawing/2014/main" id="{00000000-0008-0000-2000-00000E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3" name="274 CuadroTexto">
          <a:extLst>
            <a:ext uri="{FF2B5EF4-FFF2-40B4-BE49-F238E27FC236}">
              <a16:creationId xmlns:a16="http://schemas.microsoft.com/office/drawing/2014/main" id="{00000000-0008-0000-2000-00000F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4" name="275 CuadroTexto">
          <a:extLst>
            <a:ext uri="{FF2B5EF4-FFF2-40B4-BE49-F238E27FC236}">
              <a16:creationId xmlns:a16="http://schemas.microsoft.com/office/drawing/2014/main" id="{00000000-0008-0000-2000-000010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5" name="276 CuadroTexto">
          <a:extLst>
            <a:ext uri="{FF2B5EF4-FFF2-40B4-BE49-F238E27FC236}">
              <a16:creationId xmlns:a16="http://schemas.microsoft.com/office/drawing/2014/main" id="{00000000-0008-0000-2000-000011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6" name="277 CuadroTexto">
          <a:extLst>
            <a:ext uri="{FF2B5EF4-FFF2-40B4-BE49-F238E27FC236}">
              <a16:creationId xmlns:a16="http://schemas.microsoft.com/office/drawing/2014/main" id="{00000000-0008-0000-2000-000012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7" name="278 CuadroTexto">
          <a:extLst>
            <a:ext uri="{FF2B5EF4-FFF2-40B4-BE49-F238E27FC236}">
              <a16:creationId xmlns:a16="http://schemas.microsoft.com/office/drawing/2014/main" id="{00000000-0008-0000-2000-000013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8" name="279 CuadroTexto">
          <a:extLst>
            <a:ext uri="{FF2B5EF4-FFF2-40B4-BE49-F238E27FC236}">
              <a16:creationId xmlns:a16="http://schemas.microsoft.com/office/drawing/2014/main" id="{00000000-0008-0000-2000-000014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49" name="280 CuadroTexto">
          <a:extLst>
            <a:ext uri="{FF2B5EF4-FFF2-40B4-BE49-F238E27FC236}">
              <a16:creationId xmlns:a16="http://schemas.microsoft.com/office/drawing/2014/main" id="{00000000-0008-0000-2000-000015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0" name="281 CuadroTexto">
          <a:extLst>
            <a:ext uri="{FF2B5EF4-FFF2-40B4-BE49-F238E27FC236}">
              <a16:creationId xmlns:a16="http://schemas.microsoft.com/office/drawing/2014/main" id="{00000000-0008-0000-2000-000016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1" name="282 CuadroTexto">
          <a:extLst>
            <a:ext uri="{FF2B5EF4-FFF2-40B4-BE49-F238E27FC236}">
              <a16:creationId xmlns:a16="http://schemas.microsoft.com/office/drawing/2014/main" id="{00000000-0008-0000-2000-000017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2" name="283 CuadroTexto">
          <a:extLst>
            <a:ext uri="{FF2B5EF4-FFF2-40B4-BE49-F238E27FC236}">
              <a16:creationId xmlns:a16="http://schemas.microsoft.com/office/drawing/2014/main" id="{00000000-0008-0000-2000-00001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353" name="284 CuadroTexto">
          <a:extLst>
            <a:ext uri="{FF2B5EF4-FFF2-40B4-BE49-F238E27FC236}">
              <a16:creationId xmlns:a16="http://schemas.microsoft.com/office/drawing/2014/main" id="{00000000-0008-0000-2000-00001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4" name="285 CuadroTexto">
          <a:extLst>
            <a:ext uri="{FF2B5EF4-FFF2-40B4-BE49-F238E27FC236}">
              <a16:creationId xmlns:a16="http://schemas.microsoft.com/office/drawing/2014/main" id="{00000000-0008-0000-2000-00001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5" name="286 CuadroTexto">
          <a:extLst>
            <a:ext uri="{FF2B5EF4-FFF2-40B4-BE49-F238E27FC236}">
              <a16:creationId xmlns:a16="http://schemas.microsoft.com/office/drawing/2014/main" id="{00000000-0008-0000-2000-00001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6" name="287 CuadroTexto">
          <a:extLst>
            <a:ext uri="{FF2B5EF4-FFF2-40B4-BE49-F238E27FC236}">
              <a16:creationId xmlns:a16="http://schemas.microsoft.com/office/drawing/2014/main" id="{00000000-0008-0000-2000-00001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7" name="288 CuadroTexto">
          <a:extLst>
            <a:ext uri="{FF2B5EF4-FFF2-40B4-BE49-F238E27FC236}">
              <a16:creationId xmlns:a16="http://schemas.microsoft.com/office/drawing/2014/main" id="{00000000-0008-0000-2000-00001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8" name="289 CuadroTexto">
          <a:extLst>
            <a:ext uri="{FF2B5EF4-FFF2-40B4-BE49-F238E27FC236}">
              <a16:creationId xmlns:a16="http://schemas.microsoft.com/office/drawing/2014/main" id="{00000000-0008-0000-2000-00001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59" name="290 CuadroTexto">
          <a:extLst>
            <a:ext uri="{FF2B5EF4-FFF2-40B4-BE49-F238E27FC236}">
              <a16:creationId xmlns:a16="http://schemas.microsoft.com/office/drawing/2014/main" id="{00000000-0008-0000-2000-00001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0" name="291 CuadroTexto">
          <a:extLst>
            <a:ext uri="{FF2B5EF4-FFF2-40B4-BE49-F238E27FC236}">
              <a16:creationId xmlns:a16="http://schemas.microsoft.com/office/drawing/2014/main" id="{00000000-0008-0000-2000-00002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1" name="292 CuadroTexto">
          <a:extLst>
            <a:ext uri="{FF2B5EF4-FFF2-40B4-BE49-F238E27FC236}">
              <a16:creationId xmlns:a16="http://schemas.microsoft.com/office/drawing/2014/main" id="{00000000-0008-0000-2000-00002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2" name="293 CuadroTexto">
          <a:extLst>
            <a:ext uri="{FF2B5EF4-FFF2-40B4-BE49-F238E27FC236}">
              <a16:creationId xmlns:a16="http://schemas.microsoft.com/office/drawing/2014/main" id="{00000000-0008-0000-2000-00002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3" name="294 CuadroTexto">
          <a:extLst>
            <a:ext uri="{FF2B5EF4-FFF2-40B4-BE49-F238E27FC236}">
              <a16:creationId xmlns:a16="http://schemas.microsoft.com/office/drawing/2014/main" id="{00000000-0008-0000-2000-00002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4" name="295 CuadroTexto">
          <a:extLst>
            <a:ext uri="{FF2B5EF4-FFF2-40B4-BE49-F238E27FC236}">
              <a16:creationId xmlns:a16="http://schemas.microsoft.com/office/drawing/2014/main" id="{00000000-0008-0000-2000-00002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5" name="296 CuadroTexto">
          <a:extLst>
            <a:ext uri="{FF2B5EF4-FFF2-40B4-BE49-F238E27FC236}">
              <a16:creationId xmlns:a16="http://schemas.microsoft.com/office/drawing/2014/main" id="{00000000-0008-0000-2000-00002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66" name="17 CuadroTexto">
          <a:extLst>
            <a:ext uri="{FF2B5EF4-FFF2-40B4-BE49-F238E27FC236}">
              <a16:creationId xmlns:a16="http://schemas.microsoft.com/office/drawing/2014/main" id="{00000000-0008-0000-2000-00002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7" name="90 CuadroTexto">
          <a:extLst>
            <a:ext uri="{FF2B5EF4-FFF2-40B4-BE49-F238E27FC236}">
              <a16:creationId xmlns:a16="http://schemas.microsoft.com/office/drawing/2014/main" id="{00000000-0008-0000-2000-000027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8" name="91 CuadroTexto">
          <a:extLst>
            <a:ext uri="{FF2B5EF4-FFF2-40B4-BE49-F238E27FC236}">
              <a16:creationId xmlns:a16="http://schemas.microsoft.com/office/drawing/2014/main" id="{00000000-0008-0000-2000-000028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69" name="92 CuadroTexto">
          <a:extLst>
            <a:ext uri="{FF2B5EF4-FFF2-40B4-BE49-F238E27FC236}">
              <a16:creationId xmlns:a16="http://schemas.microsoft.com/office/drawing/2014/main" id="{00000000-0008-0000-2000-000029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0" name="93 CuadroTexto">
          <a:extLst>
            <a:ext uri="{FF2B5EF4-FFF2-40B4-BE49-F238E27FC236}">
              <a16:creationId xmlns:a16="http://schemas.microsoft.com/office/drawing/2014/main" id="{00000000-0008-0000-2000-00002A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1" name="94 CuadroTexto">
          <a:extLst>
            <a:ext uri="{FF2B5EF4-FFF2-40B4-BE49-F238E27FC236}">
              <a16:creationId xmlns:a16="http://schemas.microsoft.com/office/drawing/2014/main" id="{00000000-0008-0000-2000-00002B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2" name="95 CuadroTexto">
          <a:extLst>
            <a:ext uri="{FF2B5EF4-FFF2-40B4-BE49-F238E27FC236}">
              <a16:creationId xmlns:a16="http://schemas.microsoft.com/office/drawing/2014/main" id="{00000000-0008-0000-2000-00002C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3" name="96 CuadroTexto">
          <a:extLst>
            <a:ext uri="{FF2B5EF4-FFF2-40B4-BE49-F238E27FC236}">
              <a16:creationId xmlns:a16="http://schemas.microsoft.com/office/drawing/2014/main" id="{00000000-0008-0000-2000-00002D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4" name="97 CuadroTexto">
          <a:extLst>
            <a:ext uri="{FF2B5EF4-FFF2-40B4-BE49-F238E27FC236}">
              <a16:creationId xmlns:a16="http://schemas.microsoft.com/office/drawing/2014/main" id="{00000000-0008-0000-2000-00002E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5" name="98 CuadroTexto">
          <a:extLst>
            <a:ext uri="{FF2B5EF4-FFF2-40B4-BE49-F238E27FC236}">
              <a16:creationId xmlns:a16="http://schemas.microsoft.com/office/drawing/2014/main" id="{00000000-0008-0000-2000-00002F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6" name="99 CuadroTexto">
          <a:extLst>
            <a:ext uri="{FF2B5EF4-FFF2-40B4-BE49-F238E27FC236}">
              <a16:creationId xmlns:a16="http://schemas.microsoft.com/office/drawing/2014/main" id="{00000000-0008-0000-2000-000030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7" name="100 CuadroTexto">
          <a:extLst>
            <a:ext uri="{FF2B5EF4-FFF2-40B4-BE49-F238E27FC236}">
              <a16:creationId xmlns:a16="http://schemas.microsoft.com/office/drawing/2014/main" id="{00000000-0008-0000-2000-000031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378" name="101 CuadroTexto">
          <a:extLst>
            <a:ext uri="{FF2B5EF4-FFF2-40B4-BE49-F238E27FC236}">
              <a16:creationId xmlns:a16="http://schemas.microsoft.com/office/drawing/2014/main" id="{00000000-0008-0000-2000-000032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79" name="118 CuadroTexto">
          <a:extLst>
            <a:ext uri="{FF2B5EF4-FFF2-40B4-BE49-F238E27FC236}">
              <a16:creationId xmlns:a16="http://schemas.microsoft.com/office/drawing/2014/main" id="{00000000-0008-0000-2000-00003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0" name="119 CuadroTexto">
          <a:extLst>
            <a:ext uri="{FF2B5EF4-FFF2-40B4-BE49-F238E27FC236}">
              <a16:creationId xmlns:a16="http://schemas.microsoft.com/office/drawing/2014/main" id="{00000000-0008-0000-2000-00003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1" name="120 CuadroTexto">
          <a:extLst>
            <a:ext uri="{FF2B5EF4-FFF2-40B4-BE49-F238E27FC236}">
              <a16:creationId xmlns:a16="http://schemas.microsoft.com/office/drawing/2014/main" id="{00000000-0008-0000-2000-00003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2" name="121 CuadroTexto">
          <a:extLst>
            <a:ext uri="{FF2B5EF4-FFF2-40B4-BE49-F238E27FC236}">
              <a16:creationId xmlns:a16="http://schemas.microsoft.com/office/drawing/2014/main" id="{00000000-0008-0000-2000-00003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3" name="122 CuadroTexto">
          <a:extLst>
            <a:ext uri="{FF2B5EF4-FFF2-40B4-BE49-F238E27FC236}">
              <a16:creationId xmlns:a16="http://schemas.microsoft.com/office/drawing/2014/main" id="{00000000-0008-0000-2000-00003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4" name="123 CuadroTexto">
          <a:extLst>
            <a:ext uri="{FF2B5EF4-FFF2-40B4-BE49-F238E27FC236}">
              <a16:creationId xmlns:a16="http://schemas.microsoft.com/office/drawing/2014/main" id="{00000000-0008-0000-2000-00003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5" name="124 CuadroTexto">
          <a:extLst>
            <a:ext uri="{FF2B5EF4-FFF2-40B4-BE49-F238E27FC236}">
              <a16:creationId xmlns:a16="http://schemas.microsoft.com/office/drawing/2014/main" id="{00000000-0008-0000-2000-00003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6" name="125 CuadroTexto">
          <a:extLst>
            <a:ext uri="{FF2B5EF4-FFF2-40B4-BE49-F238E27FC236}">
              <a16:creationId xmlns:a16="http://schemas.microsoft.com/office/drawing/2014/main" id="{00000000-0008-0000-2000-00003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7" name="143 CuadroTexto">
          <a:extLst>
            <a:ext uri="{FF2B5EF4-FFF2-40B4-BE49-F238E27FC236}">
              <a16:creationId xmlns:a16="http://schemas.microsoft.com/office/drawing/2014/main" id="{00000000-0008-0000-2000-00003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8" name="144 CuadroTexto">
          <a:extLst>
            <a:ext uri="{FF2B5EF4-FFF2-40B4-BE49-F238E27FC236}">
              <a16:creationId xmlns:a16="http://schemas.microsoft.com/office/drawing/2014/main" id="{00000000-0008-0000-2000-00003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89" name="145 CuadroTexto">
          <a:extLst>
            <a:ext uri="{FF2B5EF4-FFF2-40B4-BE49-F238E27FC236}">
              <a16:creationId xmlns:a16="http://schemas.microsoft.com/office/drawing/2014/main" id="{00000000-0008-0000-2000-00003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0" name="146 CuadroTexto">
          <a:extLst>
            <a:ext uri="{FF2B5EF4-FFF2-40B4-BE49-F238E27FC236}">
              <a16:creationId xmlns:a16="http://schemas.microsoft.com/office/drawing/2014/main" id="{00000000-0008-0000-2000-00003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1" name="147 CuadroTexto">
          <a:extLst>
            <a:ext uri="{FF2B5EF4-FFF2-40B4-BE49-F238E27FC236}">
              <a16:creationId xmlns:a16="http://schemas.microsoft.com/office/drawing/2014/main" id="{00000000-0008-0000-2000-00003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2" name="148 CuadroTexto">
          <a:extLst>
            <a:ext uri="{FF2B5EF4-FFF2-40B4-BE49-F238E27FC236}">
              <a16:creationId xmlns:a16="http://schemas.microsoft.com/office/drawing/2014/main" id="{00000000-0008-0000-2000-00004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3" name="149 CuadroTexto">
          <a:extLst>
            <a:ext uri="{FF2B5EF4-FFF2-40B4-BE49-F238E27FC236}">
              <a16:creationId xmlns:a16="http://schemas.microsoft.com/office/drawing/2014/main" id="{00000000-0008-0000-2000-00004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4" name="150 CuadroTexto">
          <a:extLst>
            <a:ext uri="{FF2B5EF4-FFF2-40B4-BE49-F238E27FC236}">
              <a16:creationId xmlns:a16="http://schemas.microsoft.com/office/drawing/2014/main" id="{00000000-0008-0000-2000-00004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5" name="151 CuadroTexto">
          <a:extLst>
            <a:ext uri="{FF2B5EF4-FFF2-40B4-BE49-F238E27FC236}">
              <a16:creationId xmlns:a16="http://schemas.microsoft.com/office/drawing/2014/main" id="{00000000-0008-0000-2000-00004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6" name="152 CuadroTexto">
          <a:extLst>
            <a:ext uri="{FF2B5EF4-FFF2-40B4-BE49-F238E27FC236}">
              <a16:creationId xmlns:a16="http://schemas.microsoft.com/office/drawing/2014/main" id="{00000000-0008-0000-2000-00004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7" name="153 CuadroTexto">
          <a:extLst>
            <a:ext uri="{FF2B5EF4-FFF2-40B4-BE49-F238E27FC236}">
              <a16:creationId xmlns:a16="http://schemas.microsoft.com/office/drawing/2014/main" id="{00000000-0008-0000-2000-00004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8" name="154 CuadroTexto">
          <a:extLst>
            <a:ext uri="{FF2B5EF4-FFF2-40B4-BE49-F238E27FC236}">
              <a16:creationId xmlns:a16="http://schemas.microsoft.com/office/drawing/2014/main" id="{00000000-0008-0000-2000-00004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399" name="155 CuadroTexto">
          <a:extLst>
            <a:ext uri="{FF2B5EF4-FFF2-40B4-BE49-F238E27FC236}">
              <a16:creationId xmlns:a16="http://schemas.microsoft.com/office/drawing/2014/main" id="{00000000-0008-0000-2000-00004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0" name="156 CuadroTexto">
          <a:extLst>
            <a:ext uri="{FF2B5EF4-FFF2-40B4-BE49-F238E27FC236}">
              <a16:creationId xmlns:a16="http://schemas.microsoft.com/office/drawing/2014/main" id="{00000000-0008-0000-2000-00004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1" name="157 CuadroTexto">
          <a:extLst>
            <a:ext uri="{FF2B5EF4-FFF2-40B4-BE49-F238E27FC236}">
              <a16:creationId xmlns:a16="http://schemas.microsoft.com/office/drawing/2014/main" id="{00000000-0008-0000-2000-00004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2" name="158 CuadroTexto">
          <a:extLst>
            <a:ext uri="{FF2B5EF4-FFF2-40B4-BE49-F238E27FC236}">
              <a16:creationId xmlns:a16="http://schemas.microsoft.com/office/drawing/2014/main" id="{00000000-0008-0000-2000-00004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3" name="159 CuadroTexto">
          <a:extLst>
            <a:ext uri="{FF2B5EF4-FFF2-40B4-BE49-F238E27FC236}">
              <a16:creationId xmlns:a16="http://schemas.microsoft.com/office/drawing/2014/main" id="{00000000-0008-0000-2000-00004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4" name="160 CuadroTexto">
          <a:extLst>
            <a:ext uri="{FF2B5EF4-FFF2-40B4-BE49-F238E27FC236}">
              <a16:creationId xmlns:a16="http://schemas.microsoft.com/office/drawing/2014/main" id="{00000000-0008-0000-2000-00004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5" name="161 CuadroTexto">
          <a:extLst>
            <a:ext uri="{FF2B5EF4-FFF2-40B4-BE49-F238E27FC236}">
              <a16:creationId xmlns:a16="http://schemas.microsoft.com/office/drawing/2014/main" id="{00000000-0008-0000-2000-00004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6" name="162 CuadroTexto">
          <a:extLst>
            <a:ext uri="{FF2B5EF4-FFF2-40B4-BE49-F238E27FC236}">
              <a16:creationId xmlns:a16="http://schemas.microsoft.com/office/drawing/2014/main" id="{00000000-0008-0000-2000-00004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7" name="163 CuadroTexto">
          <a:extLst>
            <a:ext uri="{FF2B5EF4-FFF2-40B4-BE49-F238E27FC236}">
              <a16:creationId xmlns:a16="http://schemas.microsoft.com/office/drawing/2014/main" id="{00000000-0008-0000-2000-00004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8" name="164 CuadroTexto">
          <a:extLst>
            <a:ext uri="{FF2B5EF4-FFF2-40B4-BE49-F238E27FC236}">
              <a16:creationId xmlns:a16="http://schemas.microsoft.com/office/drawing/2014/main" id="{00000000-0008-0000-2000-00005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09" name="165 CuadroTexto">
          <a:extLst>
            <a:ext uri="{FF2B5EF4-FFF2-40B4-BE49-F238E27FC236}">
              <a16:creationId xmlns:a16="http://schemas.microsoft.com/office/drawing/2014/main" id="{00000000-0008-0000-2000-00005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0" name="166 CuadroTexto">
          <a:extLst>
            <a:ext uri="{FF2B5EF4-FFF2-40B4-BE49-F238E27FC236}">
              <a16:creationId xmlns:a16="http://schemas.microsoft.com/office/drawing/2014/main" id="{00000000-0008-0000-2000-00005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1" name="167 CuadroTexto">
          <a:extLst>
            <a:ext uri="{FF2B5EF4-FFF2-40B4-BE49-F238E27FC236}">
              <a16:creationId xmlns:a16="http://schemas.microsoft.com/office/drawing/2014/main" id="{00000000-0008-0000-2000-00005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2" name="168 CuadroTexto">
          <a:extLst>
            <a:ext uri="{FF2B5EF4-FFF2-40B4-BE49-F238E27FC236}">
              <a16:creationId xmlns:a16="http://schemas.microsoft.com/office/drawing/2014/main" id="{00000000-0008-0000-2000-00005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3" name="169 CuadroTexto">
          <a:extLst>
            <a:ext uri="{FF2B5EF4-FFF2-40B4-BE49-F238E27FC236}">
              <a16:creationId xmlns:a16="http://schemas.microsoft.com/office/drawing/2014/main" id="{00000000-0008-0000-2000-00005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4" name="170 CuadroTexto">
          <a:extLst>
            <a:ext uri="{FF2B5EF4-FFF2-40B4-BE49-F238E27FC236}">
              <a16:creationId xmlns:a16="http://schemas.microsoft.com/office/drawing/2014/main" id="{00000000-0008-0000-2000-00005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5" name="171 CuadroTexto">
          <a:extLst>
            <a:ext uri="{FF2B5EF4-FFF2-40B4-BE49-F238E27FC236}">
              <a16:creationId xmlns:a16="http://schemas.microsoft.com/office/drawing/2014/main" id="{00000000-0008-0000-2000-00005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6" name="172 CuadroTexto">
          <a:extLst>
            <a:ext uri="{FF2B5EF4-FFF2-40B4-BE49-F238E27FC236}">
              <a16:creationId xmlns:a16="http://schemas.microsoft.com/office/drawing/2014/main" id="{00000000-0008-0000-2000-00005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7" name="173 CuadroTexto">
          <a:extLst>
            <a:ext uri="{FF2B5EF4-FFF2-40B4-BE49-F238E27FC236}">
              <a16:creationId xmlns:a16="http://schemas.microsoft.com/office/drawing/2014/main" id="{00000000-0008-0000-2000-00005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8" name="174 CuadroTexto">
          <a:extLst>
            <a:ext uri="{FF2B5EF4-FFF2-40B4-BE49-F238E27FC236}">
              <a16:creationId xmlns:a16="http://schemas.microsoft.com/office/drawing/2014/main" id="{00000000-0008-0000-2000-00005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19" name="175 CuadroTexto">
          <a:extLst>
            <a:ext uri="{FF2B5EF4-FFF2-40B4-BE49-F238E27FC236}">
              <a16:creationId xmlns:a16="http://schemas.microsoft.com/office/drawing/2014/main" id="{00000000-0008-0000-2000-00005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0" name="176 CuadroTexto">
          <a:extLst>
            <a:ext uri="{FF2B5EF4-FFF2-40B4-BE49-F238E27FC236}">
              <a16:creationId xmlns:a16="http://schemas.microsoft.com/office/drawing/2014/main" id="{00000000-0008-0000-2000-00005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1" name="177 CuadroTexto">
          <a:extLst>
            <a:ext uri="{FF2B5EF4-FFF2-40B4-BE49-F238E27FC236}">
              <a16:creationId xmlns:a16="http://schemas.microsoft.com/office/drawing/2014/main" id="{00000000-0008-0000-2000-00005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2" name="178 CuadroTexto">
          <a:extLst>
            <a:ext uri="{FF2B5EF4-FFF2-40B4-BE49-F238E27FC236}">
              <a16:creationId xmlns:a16="http://schemas.microsoft.com/office/drawing/2014/main" id="{00000000-0008-0000-2000-00005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3" name="179 CuadroTexto">
          <a:extLst>
            <a:ext uri="{FF2B5EF4-FFF2-40B4-BE49-F238E27FC236}">
              <a16:creationId xmlns:a16="http://schemas.microsoft.com/office/drawing/2014/main" id="{00000000-0008-0000-2000-00005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4" name="180 CuadroTexto">
          <a:extLst>
            <a:ext uri="{FF2B5EF4-FFF2-40B4-BE49-F238E27FC236}">
              <a16:creationId xmlns:a16="http://schemas.microsoft.com/office/drawing/2014/main" id="{00000000-0008-0000-2000-00006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5" name="181 CuadroTexto">
          <a:extLst>
            <a:ext uri="{FF2B5EF4-FFF2-40B4-BE49-F238E27FC236}">
              <a16:creationId xmlns:a16="http://schemas.microsoft.com/office/drawing/2014/main" id="{00000000-0008-0000-2000-00006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6" name="182 CuadroTexto">
          <a:extLst>
            <a:ext uri="{FF2B5EF4-FFF2-40B4-BE49-F238E27FC236}">
              <a16:creationId xmlns:a16="http://schemas.microsoft.com/office/drawing/2014/main" id="{00000000-0008-0000-2000-00006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7" name="183 CuadroTexto">
          <a:extLst>
            <a:ext uri="{FF2B5EF4-FFF2-40B4-BE49-F238E27FC236}">
              <a16:creationId xmlns:a16="http://schemas.microsoft.com/office/drawing/2014/main" id="{00000000-0008-0000-2000-00006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8" name="184 CuadroTexto">
          <a:extLst>
            <a:ext uri="{FF2B5EF4-FFF2-40B4-BE49-F238E27FC236}">
              <a16:creationId xmlns:a16="http://schemas.microsoft.com/office/drawing/2014/main" id="{00000000-0008-0000-2000-00006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29" name="185 CuadroTexto">
          <a:extLst>
            <a:ext uri="{FF2B5EF4-FFF2-40B4-BE49-F238E27FC236}">
              <a16:creationId xmlns:a16="http://schemas.microsoft.com/office/drawing/2014/main" id="{00000000-0008-0000-2000-00006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0" name="186 CuadroTexto">
          <a:extLst>
            <a:ext uri="{FF2B5EF4-FFF2-40B4-BE49-F238E27FC236}">
              <a16:creationId xmlns:a16="http://schemas.microsoft.com/office/drawing/2014/main" id="{00000000-0008-0000-2000-00006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1" name="187 CuadroTexto">
          <a:extLst>
            <a:ext uri="{FF2B5EF4-FFF2-40B4-BE49-F238E27FC236}">
              <a16:creationId xmlns:a16="http://schemas.microsoft.com/office/drawing/2014/main" id="{00000000-0008-0000-2000-00006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2" name="188 CuadroTexto">
          <a:extLst>
            <a:ext uri="{FF2B5EF4-FFF2-40B4-BE49-F238E27FC236}">
              <a16:creationId xmlns:a16="http://schemas.microsoft.com/office/drawing/2014/main" id="{00000000-0008-0000-2000-00006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3" name="189 CuadroTexto">
          <a:extLst>
            <a:ext uri="{FF2B5EF4-FFF2-40B4-BE49-F238E27FC236}">
              <a16:creationId xmlns:a16="http://schemas.microsoft.com/office/drawing/2014/main" id="{00000000-0008-0000-2000-00006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4" name="190 CuadroTexto">
          <a:extLst>
            <a:ext uri="{FF2B5EF4-FFF2-40B4-BE49-F238E27FC236}">
              <a16:creationId xmlns:a16="http://schemas.microsoft.com/office/drawing/2014/main" id="{00000000-0008-0000-2000-00006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5" name="191 CuadroTexto">
          <a:extLst>
            <a:ext uri="{FF2B5EF4-FFF2-40B4-BE49-F238E27FC236}">
              <a16:creationId xmlns:a16="http://schemas.microsoft.com/office/drawing/2014/main" id="{00000000-0008-0000-2000-00006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6" name="192 CuadroTexto">
          <a:extLst>
            <a:ext uri="{FF2B5EF4-FFF2-40B4-BE49-F238E27FC236}">
              <a16:creationId xmlns:a16="http://schemas.microsoft.com/office/drawing/2014/main" id="{00000000-0008-0000-2000-00006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7" name="193 CuadroTexto">
          <a:extLst>
            <a:ext uri="{FF2B5EF4-FFF2-40B4-BE49-F238E27FC236}">
              <a16:creationId xmlns:a16="http://schemas.microsoft.com/office/drawing/2014/main" id="{00000000-0008-0000-2000-00006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8" name="194 CuadroTexto">
          <a:extLst>
            <a:ext uri="{FF2B5EF4-FFF2-40B4-BE49-F238E27FC236}">
              <a16:creationId xmlns:a16="http://schemas.microsoft.com/office/drawing/2014/main" id="{00000000-0008-0000-2000-00006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39" name="195 CuadroTexto">
          <a:extLst>
            <a:ext uri="{FF2B5EF4-FFF2-40B4-BE49-F238E27FC236}">
              <a16:creationId xmlns:a16="http://schemas.microsoft.com/office/drawing/2014/main" id="{00000000-0008-0000-2000-00006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0" name="196 CuadroTexto">
          <a:extLst>
            <a:ext uri="{FF2B5EF4-FFF2-40B4-BE49-F238E27FC236}">
              <a16:creationId xmlns:a16="http://schemas.microsoft.com/office/drawing/2014/main" id="{00000000-0008-0000-2000-00007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1" name="197 CuadroTexto">
          <a:extLst>
            <a:ext uri="{FF2B5EF4-FFF2-40B4-BE49-F238E27FC236}">
              <a16:creationId xmlns:a16="http://schemas.microsoft.com/office/drawing/2014/main" id="{00000000-0008-0000-2000-00007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2" name="198 CuadroTexto">
          <a:extLst>
            <a:ext uri="{FF2B5EF4-FFF2-40B4-BE49-F238E27FC236}">
              <a16:creationId xmlns:a16="http://schemas.microsoft.com/office/drawing/2014/main" id="{00000000-0008-0000-2000-00007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3" name="199 CuadroTexto">
          <a:extLst>
            <a:ext uri="{FF2B5EF4-FFF2-40B4-BE49-F238E27FC236}">
              <a16:creationId xmlns:a16="http://schemas.microsoft.com/office/drawing/2014/main" id="{00000000-0008-0000-2000-00007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4" name="200 CuadroTexto">
          <a:extLst>
            <a:ext uri="{FF2B5EF4-FFF2-40B4-BE49-F238E27FC236}">
              <a16:creationId xmlns:a16="http://schemas.microsoft.com/office/drawing/2014/main" id="{00000000-0008-0000-2000-00007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5" name="201 CuadroTexto">
          <a:extLst>
            <a:ext uri="{FF2B5EF4-FFF2-40B4-BE49-F238E27FC236}">
              <a16:creationId xmlns:a16="http://schemas.microsoft.com/office/drawing/2014/main" id="{00000000-0008-0000-2000-00007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6" name="202 CuadroTexto">
          <a:extLst>
            <a:ext uri="{FF2B5EF4-FFF2-40B4-BE49-F238E27FC236}">
              <a16:creationId xmlns:a16="http://schemas.microsoft.com/office/drawing/2014/main" id="{00000000-0008-0000-2000-00007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7" name="203 CuadroTexto">
          <a:extLst>
            <a:ext uri="{FF2B5EF4-FFF2-40B4-BE49-F238E27FC236}">
              <a16:creationId xmlns:a16="http://schemas.microsoft.com/office/drawing/2014/main" id="{00000000-0008-0000-2000-00007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8" name="204 CuadroTexto">
          <a:extLst>
            <a:ext uri="{FF2B5EF4-FFF2-40B4-BE49-F238E27FC236}">
              <a16:creationId xmlns:a16="http://schemas.microsoft.com/office/drawing/2014/main" id="{00000000-0008-0000-2000-00007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49" name="205 CuadroTexto">
          <a:extLst>
            <a:ext uri="{FF2B5EF4-FFF2-40B4-BE49-F238E27FC236}">
              <a16:creationId xmlns:a16="http://schemas.microsoft.com/office/drawing/2014/main" id="{00000000-0008-0000-2000-00007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0" name="206 CuadroTexto">
          <a:extLst>
            <a:ext uri="{FF2B5EF4-FFF2-40B4-BE49-F238E27FC236}">
              <a16:creationId xmlns:a16="http://schemas.microsoft.com/office/drawing/2014/main" id="{00000000-0008-0000-2000-00007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1" name="207 CuadroTexto">
          <a:extLst>
            <a:ext uri="{FF2B5EF4-FFF2-40B4-BE49-F238E27FC236}">
              <a16:creationId xmlns:a16="http://schemas.microsoft.com/office/drawing/2014/main" id="{00000000-0008-0000-2000-00007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2" name="208 CuadroTexto">
          <a:extLst>
            <a:ext uri="{FF2B5EF4-FFF2-40B4-BE49-F238E27FC236}">
              <a16:creationId xmlns:a16="http://schemas.microsoft.com/office/drawing/2014/main" id="{00000000-0008-0000-2000-00007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3" name="209 CuadroTexto">
          <a:extLst>
            <a:ext uri="{FF2B5EF4-FFF2-40B4-BE49-F238E27FC236}">
              <a16:creationId xmlns:a16="http://schemas.microsoft.com/office/drawing/2014/main" id="{00000000-0008-0000-2000-00007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4" name="210 CuadroTexto">
          <a:extLst>
            <a:ext uri="{FF2B5EF4-FFF2-40B4-BE49-F238E27FC236}">
              <a16:creationId xmlns:a16="http://schemas.microsoft.com/office/drawing/2014/main" id="{00000000-0008-0000-2000-00007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5" name="211 CuadroTexto">
          <a:extLst>
            <a:ext uri="{FF2B5EF4-FFF2-40B4-BE49-F238E27FC236}">
              <a16:creationId xmlns:a16="http://schemas.microsoft.com/office/drawing/2014/main" id="{00000000-0008-0000-2000-00007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6" name="212 CuadroTexto">
          <a:extLst>
            <a:ext uri="{FF2B5EF4-FFF2-40B4-BE49-F238E27FC236}">
              <a16:creationId xmlns:a16="http://schemas.microsoft.com/office/drawing/2014/main" id="{00000000-0008-0000-2000-00008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7" name="213 CuadroTexto">
          <a:extLst>
            <a:ext uri="{FF2B5EF4-FFF2-40B4-BE49-F238E27FC236}">
              <a16:creationId xmlns:a16="http://schemas.microsoft.com/office/drawing/2014/main" id="{00000000-0008-0000-2000-00008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8" name="214 CuadroTexto">
          <a:extLst>
            <a:ext uri="{FF2B5EF4-FFF2-40B4-BE49-F238E27FC236}">
              <a16:creationId xmlns:a16="http://schemas.microsoft.com/office/drawing/2014/main" id="{00000000-0008-0000-2000-00008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59" name="215 CuadroTexto">
          <a:extLst>
            <a:ext uri="{FF2B5EF4-FFF2-40B4-BE49-F238E27FC236}">
              <a16:creationId xmlns:a16="http://schemas.microsoft.com/office/drawing/2014/main" id="{00000000-0008-0000-2000-00008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0" name="216 CuadroTexto">
          <a:extLst>
            <a:ext uri="{FF2B5EF4-FFF2-40B4-BE49-F238E27FC236}">
              <a16:creationId xmlns:a16="http://schemas.microsoft.com/office/drawing/2014/main" id="{00000000-0008-0000-2000-00008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1" name="217 CuadroTexto">
          <a:extLst>
            <a:ext uri="{FF2B5EF4-FFF2-40B4-BE49-F238E27FC236}">
              <a16:creationId xmlns:a16="http://schemas.microsoft.com/office/drawing/2014/main" id="{00000000-0008-0000-2000-00008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2" name="218 CuadroTexto">
          <a:extLst>
            <a:ext uri="{FF2B5EF4-FFF2-40B4-BE49-F238E27FC236}">
              <a16:creationId xmlns:a16="http://schemas.microsoft.com/office/drawing/2014/main" id="{00000000-0008-0000-2000-00008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3" name="219 CuadroTexto">
          <a:extLst>
            <a:ext uri="{FF2B5EF4-FFF2-40B4-BE49-F238E27FC236}">
              <a16:creationId xmlns:a16="http://schemas.microsoft.com/office/drawing/2014/main" id="{00000000-0008-0000-2000-00008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4" name="220 CuadroTexto">
          <a:extLst>
            <a:ext uri="{FF2B5EF4-FFF2-40B4-BE49-F238E27FC236}">
              <a16:creationId xmlns:a16="http://schemas.microsoft.com/office/drawing/2014/main" id="{00000000-0008-0000-2000-00008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5" name="221 CuadroTexto">
          <a:extLst>
            <a:ext uri="{FF2B5EF4-FFF2-40B4-BE49-F238E27FC236}">
              <a16:creationId xmlns:a16="http://schemas.microsoft.com/office/drawing/2014/main" id="{00000000-0008-0000-2000-00008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6" name="222 CuadroTexto">
          <a:extLst>
            <a:ext uri="{FF2B5EF4-FFF2-40B4-BE49-F238E27FC236}">
              <a16:creationId xmlns:a16="http://schemas.microsoft.com/office/drawing/2014/main" id="{00000000-0008-0000-2000-00008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7" name="223 CuadroTexto">
          <a:extLst>
            <a:ext uri="{FF2B5EF4-FFF2-40B4-BE49-F238E27FC236}">
              <a16:creationId xmlns:a16="http://schemas.microsoft.com/office/drawing/2014/main" id="{00000000-0008-0000-2000-00008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8" name="224 CuadroTexto">
          <a:extLst>
            <a:ext uri="{FF2B5EF4-FFF2-40B4-BE49-F238E27FC236}">
              <a16:creationId xmlns:a16="http://schemas.microsoft.com/office/drawing/2014/main" id="{00000000-0008-0000-2000-00008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69" name="225 CuadroTexto">
          <a:extLst>
            <a:ext uri="{FF2B5EF4-FFF2-40B4-BE49-F238E27FC236}">
              <a16:creationId xmlns:a16="http://schemas.microsoft.com/office/drawing/2014/main" id="{00000000-0008-0000-2000-00008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0" name="226 CuadroTexto">
          <a:extLst>
            <a:ext uri="{FF2B5EF4-FFF2-40B4-BE49-F238E27FC236}">
              <a16:creationId xmlns:a16="http://schemas.microsoft.com/office/drawing/2014/main" id="{00000000-0008-0000-2000-00008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1" name="227 CuadroTexto">
          <a:extLst>
            <a:ext uri="{FF2B5EF4-FFF2-40B4-BE49-F238E27FC236}">
              <a16:creationId xmlns:a16="http://schemas.microsoft.com/office/drawing/2014/main" id="{00000000-0008-0000-2000-00008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2" name="228 CuadroTexto">
          <a:extLst>
            <a:ext uri="{FF2B5EF4-FFF2-40B4-BE49-F238E27FC236}">
              <a16:creationId xmlns:a16="http://schemas.microsoft.com/office/drawing/2014/main" id="{00000000-0008-0000-2000-00009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3" name="229 CuadroTexto">
          <a:extLst>
            <a:ext uri="{FF2B5EF4-FFF2-40B4-BE49-F238E27FC236}">
              <a16:creationId xmlns:a16="http://schemas.microsoft.com/office/drawing/2014/main" id="{00000000-0008-0000-2000-00009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4" name="230 CuadroTexto">
          <a:extLst>
            <a:ext uri="{FF2B5EF4-FFF2-40B4-BE49-F238E27FC236}">
              <a16:creationId xmlns:a16="http://schemas.microsoft.com/office/drawing/2014/main" id="{00000000-0008-0000-2000-00009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5" name="231 CuadroTexto">
          <a:extLst>
            <a:ext uri="{FF2B5EF4-FFF2-40B4-BE49-F238E27FC236}">
              <a16:creationId xmlns:a16="http://schemas.microsoft.com/office/drawing/2014/main" id="{00000000-0008-0000-2000-00009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6" name="232 CuadroTexto">
          <a:extLst>
            <a:ext uri="{FF2B5EF4-FFF2-40B4-BE49-F238E27FC236}">
              <a16:creationId xmlns:a16="http://schemas.microsoft.com/office/drawing/2014/main" id="{00000000-0008-0000-2000-00009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7" name="233 CuadroTexto">
          <a:extLst>
            <a:ext uri="{FF2B5EF4-FFF2-40B4-BE49-F238E27FC236}">
              <a16:creationId xmlns:a16="http://schemas.microsoft.com/office/drawing/2014/main" id="{00000000-0008-0000-2000-00009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8" name="234 CuadroTexto">
          <a:extLst>
            <a:ext uri="{FF2B5EF4-FFF2-40B4-BE49-F238E27FC236}">
              <a16:creationId xmlns:a16="http://schemas.microsoft.com/office/drawing/2014/main" id="{00000000-0008-0000-2000-00009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79" name="235 CuadroTexto">
          <a:extLst>
            <a:ext uri="{FF2B5EF4-FFF2-40B4-BE49-F238E27FC236}">
              <a16:creationId xmlns:a16="http://schemas.microsoft.com/office/drawing/2014/main" id="{00000000-0008-0000-2000-00009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0" name="236 CuadroTexto">
          <a:extLst>
            <a:ext uri="{FF2B5EF4-FFF2-40B4-BE49-F238E27FC236}">
              <a16:creationId xmlns:a16="http://schemas.microsoft.com/office/drawing/2014/main" id="{00000000-0008-0000-2000-00009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1" name="237 CuadroTexto">
          <a:extLst>
            <a:ext uri="{FF2B5EF4-FFF2-40B4-BE49-F238E27FC236}">
              <a16:creationId xmlns:a16="http://schemas.microsoft.com/office/drawing/2014/main" id="{00000000-0008-0000-2000-00009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2" name="238 CuadroTexto">
          <a:extLst>
            <a:ext uri="{FF2B5EF4-FFF2-40B4-BE49-F238E27FC236}">
              <a16:creationId xmlns:a16="http://schemas.microsoft.com/office/drawing/2014/main" id="{00000000-0008-0000-2000-00009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3" name="239 CuadroTexto">
          <a:extLst>
            <a:ext uri="{FF2B5EF4-FFF2-40B4-BE49-F238E27FC236}">
              <a16:creationId xmlns:a16="http://schemas.microsoft.com/office/drawing/2014/main" id="{00000000-0008-0000-2000-00009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4" name="240 CuadroTexto">
          <a:extLst>
            <a:ext uri="{FF2B5EF4-FFF2-40B4-BE49-F238E27FC236}">
              <a16:creationId xmlns:a16="http://schemas.microsoft.com/office/drawing/2014/main" id="{00000000-0008-0000-2000-00009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5" name="241 CuadroTexto">
          <a:extLst>
            <a:ext uri="{FF2B5EF4-FFF2-40B4-BE49-F238E27FC236}">
              <a16:creationId xmlns:a16="http://schemas.microsoft.com/office/drawing/2014/main" id="{00000000-0008-0000-2000-00009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6" name="242 CuadroTexto">
          <a:extLst>
            <a:ext uri="{FF2B5EF4-FFF2-40B4-BE49-F238E27FC236}">
              <a16:creationId xmlns:a16="http://schemas.microsoft.com/office/drawing/2014/main" id="{00000000-0008-0000-2000-00009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7" name="243 CuadroTexto">
          <a:extLst>
            <a:ext uri="{FF2B5EF4-FFF2-40B4-BE49-F238E27FC236}">
              <a16:creationId xmlns:a16="http://schemas.microsoft.com/office/drawing/2014/main" id="{00000000-0008-0000-2000-00009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8" name="244 CuadroTexto">
          <a:extLst>
            <a:ext uri="{FF2B5EF4-FFF2-40B4-BE49-F238E27FC236}">
              <a16:creationId xmlns:a16="http://schemas.microsoft.com/office/drawing/2014/main" id="{00000000-0008-0000-2000-0000A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89" name="245 CuadroTexto">
          <a:extLst>
            <a:ext uri="{FF2B5EF4-FFF2-40B4-BE49-F238E27FC236}">
              <a16:creationId xmlns:a16="http://schemas.microsoft.com/office/drawing/2014/main" id="{00000000-0008-0000-2000-0000A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0" name="246 CuadroTexto">
          <a:extLst>
            <a:ext uri="{FF2B5EF4-FFF2-40B4-BE49-F238E27FC236}">
              <a16:creationId xmlns:a16="http://schemas.microsoft.com/office/drawing/2014/main" id="{00000000-0008-0000-2000-0000A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1" name="247 CuadroTexto">
          <a:extLst>
            <a:ext uri="{FF2B5EF4-FFF2-40B4-BE49-F238E27FC236}">
              <a16:creationId xmlns:a16="http://schemas.microsoft.com/office/drawing/2014/main" id="{00000000-0008-0000-2000-0000A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2" name="248 CuadroTexto">
          <a:extLst>
            <a:ext uri="{FF2B5EF4-FFF2-40B4-BE49-F238E27FC236}">
              <a16:creationId xmlns:a16="http://schemas.microsoft.com/office/drawing/2014/main" id="{00000000-0008-0000-2000-0000A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3" name="249 CuadroTexto">
          <a:extLst>
            <a:ext uri="{FF2B5EF4-FFF2-40B4-BE49-F238E27FC236}">
              <a16:creationId xmlns:a16="http://schemas.microsoft.com/office/drawing/2014/main" id="{00000000-0008-0000-2000-0000A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4" name="250 CuadroTexto">
          <a:extLst>
            <a:ext uri="{FF2B5EF4-FFF2-40B4-BE49-F238E27FC236}">
              <a16:creationId xmlns:a16="http://schemas.microsoft.com/office/drawing/2014/main" id="{00000000-0008-0000-2000-0000A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5" name="251 CuadroTexto">
          <a:extLst>
            <a:ext uri="{FF2B5EF4-FFF2-40B4-BE49-F238E27FC236}">
              <a16:creationId xmlns:a16="http://schemas.microsoft.com/office/drawing/2014/main" id="{00000000-0008-0000-2000-0000A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6" name="252 CuadroTexto">
          <a:extLst>
            <a:ext uri="{FF2B5EF4-FFF2-40B4-BE49-F238E27FC236}">
              <a16:creationId xmlns:a16="http://schemas.microsoft.com/office/drawing/2014/main" id="{00000000-0008-0000-2000-0000A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7" name="253 CuadroTexto">
          <a:extLst>
            <a:ext uri="{FF2B5EF4-FFF2-40B4-BE49-F238E27FC236}">
              <a16:creationId xmlns:a16="http://schemas.microsoft.com/office/drawing/2014/main" id="{00000000-0008-0000-2000-0000A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8" name="254 CuadroTexto">
          <a:extLst>
            <a:ext uri="{FF2B5EF4-FFF2-40B4-BE49-F238E27FC236}">
              <a16:creationId xmlns:a16="http://schemas.microsoft.com/office/drawing/2014/main" id="{00000000-0008-0000-2000-0000A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499" name="255 CuadroTexto">
          <a:extLst>
            <a:ext uri="{FF2B5EF4-FFF2-40B4-BE49-F238E27FC236}">
              <a16:creationId xmlns:a16="http://schemas.microsoft.com/office/drawing/2014/main" id="{00000000-0008-0000-2000-0000A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0" name="256 CuadroTexto">
          <a:extLst>
            <a:ext uri="{FF2B5EF4-FFF2-40B4-BE49-F238E27FC236}">
              <a16:creationId xmlns:a16="http://schemas.microsoft.com/office/drawing/2014/main" id="{00000000-0008-0000-2000-0000A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1" name="257 CuadroTexto">
          <a:extLst>
            <a:ext uri="{FF2B5EF4-FFF2-40B4-BE49-F238E27FC236}">
              <a16:creationId xmlns:a16="http://schemas.microsoft.com/office/drawing/2014/main" id="{00000000-0008-0000-2000-0000A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2" name="258 CuadroTexto">
          <a:extLst>
            <a:ext uri="{FF2B5EF4-FFF2-40B4-BE49-F238E27FC236}">
              <a16:creationId xmlns:a16="http://schemas.microsoft.com/office/drawing/2014/main" id="{00000000-0008-0000-2000-0000A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3" name="259 CuadroTexto">
          <a:extLst>
            <a:ext uri="{FF2B5EF4-FFF2-40B4-BE49-F238E27FC236}">
              <a16:creationId xmlns:a16="http://schemas.microsoft.com/office/drawing/2014/main" id="{00000000-0008-0000-2000-0000A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4" name="260 CuadroTexto">
          <a:extLst>
            <a:ext uri="{FF2B5EF4-FFF2-40B4-BE49-F238E27FC236}">
              <a16:creationId xmlns:a16="http://schemas.microsoft.com/office/drawing/2014/main" id="{00000000-0008-0000-2000-0000B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5" name="261 CuadroTexto">
          <a:extLst>
            <a:ext uri="{FF2B5EF4-FFF2-40B4-BE49-F238E27FC236}">
              <a16:creationId xmlns:a16="http://schemas.microsoft.com/office/drawing/2014/main" id="{00000000-0008-0000-2000-0000B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6" name="262 CuadroTexto">
          <a:extLst>
            <a:ext uri="{FF2B5EF4-FFF2-40B4-BE49-F238E27FC236}">
              <a16:creationId xmlns:a16="http://schemas.microsoft.com/office/drawing/2014/main" id="{00000000-0008-0000-2000-0000B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7" name="263 CuadroTexto">
          <a:extLst>
            <a:ext uri="{FF2B5EF4-FFF2-40B4-BE49-F238E27FC236}">
              <a16:creationId xmlns:a16="http://schemas.microsoft.com/office/drawing/2014/main" id="{00000000-0008-0000-2000-0000B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8" name="264 CuadroTexto">
          <a:extLst>
            <a:ext uri="{FF2B5EF4-FFF2-40B4-BE49-F238E27FC236}">
              <a16:creationId xmlns:a16="http://schemas.microsoft.com/office/drawing/2014/main" id="{00000000-0008-0000-2000-0000B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09" name="265 CuadroTexto">
          <a:extLst>
            <a:ext uri="{FF2B5EF4-FFF2-40B4-BE49-F238E27FC236}">
              <a16:creationId xmlns:a16="http://schemas.microsoft.com/office/drawing/2014/main" id="{00000000-0008-0000-2000-0000B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0" name="266 CuadroTexto">
          <a:extLst>
            <a:ext uri="{FF2B5EF4-FFF2-40B4-BE49-F238E27FC236}">
              <a16:creationId xmlns:a16="http://schemas.microsoft.com/office/drawing/2014/main" id="{00000000-0008-0000-2000-0000B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11" name="267 CuadroTexto">
          <a:extLst>
            <a:ext uri="{FF2B5EF4-FFF2-40B4-BE49-F238E27FC236}">
              <a16:creationId xmlns:a16="http://schemas.microsoft.com/office/drawing/2014/main" id="{00000000-0008-0000-2000-0000B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2" name="268 CuadroTexto">
          <a:extLst>
            <a:ext uri="{FF2B5EF4-FFF2-40B4-BE49-F238E27FC236}">
              <a16:creationId xmlns:a16="http://schemas.microsoft.com/office/drawing/2014/main" id="{00000000-0008-0000-2000-0000B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3" name="269 CuadroTexto">
          <a:extLst>
            <a:ext uri="{FF2B5EF4-FFF2-40B4-BE49-F238E27FC236}">
              <a16:creationId xmlns:a16="http://schemas.microsoft.com/office/drawing/2014/main" id="{00000000-0008-0000-2000-0000B9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4" name="270 CuadroTexto">
          <a:extLst>
            <a:ext uri="{FF2B5EF4-FFF2-40B4-BE49-F238E27FC236}">
              <a16:creationId xmlns:a16="http://schemas.microsoft.com/office/drawing/2014/main" id="{00000000-0008-0000-2000-0000BA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5" name="271 CuadroTexto">
          <a:extLst>
            <a:ext uri="{FF2B5EF4-FFF2-40B4-BE49-F238E27FC236}">
              <a16:creationId xmlns:a16="http://schemas.microsoft.com/office/drawing/2014/main" id="{00000000-0008-0000-2000-0000BB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6" name="272 CuadroTexto">
          <a:extLst>
            <a:ext uri="{FF2B5EF4-FFF2-40B4-BE49-F238E27FC236}">
              <a16:creationId xmlns:a16="http://schemas.microsoft.com/office/drawing/2014/main" id="{00000000-0008-0000-2000-0000BC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7" name="273 CuadroTexto">
          <a:extLst>
            <a:ext uri="{FF2B5EF4-FFF2-40B4-BE49-F238E27FC236}">
              <a16:creationId xmlns:a16="http://schemas.microsoft.com/office/drawing/2014/main" id="{00000000-0008-0000-2000-0000BD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8" name="274 CuadroTexto">
          <a:extLst>
            <a:ext uri="{FF2B5EF4-FFF2-40B4-BE49-F238E27FC236}">
              <a16:creationId xmlns:a16="http://schemas.microsoft.com/office/drawing/2014/main" id="{00000000-0008-0000-2000-0000BE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19" name="275 CuadroTexto">
          <a:extLst>
            <a:ext uri="{FF2B5EF4-FFF2-40B4-BE49-F238E27FC236}">
              <a16:creationId xmlns:a16="http://schemas.microsoft.com/office/drawing/2014/main" id="{00000000-0008-0000-2000-0000BF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0" name="276 CuadroTexto">
          <a:extLst>
            <a:ext uri="{FF2B5EF4-FFF2-40B4-BE49-F238E27FC236}">
              <a16:creationId xmlns:a16="http://schemas.microsoft.com/office/drawing/2014/main" id="{00000000-0008-0000-2000-0000C0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1" name="277 CuadroTexto">
          <a:extLst>
            <a:ext uri="{FF2B5EF4-FFF2-40B4-BE49-F238E27FC236}">
              <a16:creationId xmlns:a16="http://schemas.microsoft.com/office/drawing/2014/main" id="{00000000-0008-0000-2000-0000C1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2" name="278 CuadroTexto">
          <a:extLst>
            <a:ext uri="{FF2B5EF4-FFF2-40B4-BE49-F238E27FC236}">
              <a16:creationId xmlns:a16="http://schemas.microsoft.com/office/drawing/2014/main" id="{00000000-0008-0000-2000-0000C2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3" name="279 CuadroTexto">
          <a:extLst>
            <a:ext uri="{FF2B5EF4-FFF2-40B4-BE49-F238E27FC236}">
              <a16:creationId xmlns:a16="http://schemas.microsoft.com/office/drawing/2014/main" id="{00000000-0008-0000-2000-0000C3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4" name="280 CuadroTexto">
          <a:extLst>
            <a:ext uri="{FF2B5EF4-FFF2-40B4-BE49-F238E27FC236}">
              <a16:creationId xmlns:a16="http://schemas.microsoft.com/office/drawing/2014/main" id="{00000000-0008-0000-2000-0000C4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5" name="281 CuadroTexto">
          <a:extLst>
            <a:ext uri="{FF2B5EF4-FFF2-40B4-BE49-F238E27FC236}">
              <a16:creationId xmlns:a16="http://schemas.microsoft.com/office/drawing/2014/main" id="{00000000-0008-0000-2000-0000C5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6" name="282 CuadroTexto">
          <a:extLst>
            <a:ext uri="{FF2B5EF4-FFF2-40B4-BE49-F238E27FC236}">
              <a16:creationId xmlns:a16="http://schemas.microsoft.com/office/drawing/2014/main" id="{00000000-0008-0000-2000-0000C6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7" name="283 CuadroTexto">
          <a:extLst>
            <a:ext uri="{FF2B5EF4-FFF2-40B4-BE49-F238E27FC236}">
              <a16:creationId xmlns:a16="http://schemas.microsoft.com/office/drawing/2014/main" id="{00000000-0008-0000-2000-0000C7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528" name="284 CuadroTexto">
          <a:extLst>
            <a:ext uri="{FF2B5EF4-FFF2-40B4-BE49-F238E27FC236}">
              <a16:creationId xmlns:a16="http://schemas.microsoft.com/office/drawing/2014/main" id="{00000000-0008-0000-2000-0000C80D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29" name="285 CuadroTexto">
          <a:extLst>
            <a:ext uri="{FF2B5EF4-FFF2-40B4-BE49-F238E27FC236}">
              <a16:creationId xmlns:a16="http://schemas.microsoft.com/office/drawing/2014/main" id="{00000000-0008-0000-2000-0000C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0" name="286 CuadroTexto">
          <a:extLst>
            <a:ext uri="{FF2B5EF4-FFF2-40B4-BE49-F238E27FC236}">
              <a16:creationId xmlns:a16="http://schemas.microsoft.com/office/drawing/2014/main" id="{00000000-0008-0000-2000-0000C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1" name="287 CuadroTexto">
          <a:extLst>
            <a:ext uri="{FF2B5EF4-FFF2-40B4-BE49-F238E27FC236}">
              <a16:creationId xmlns:a16="http://schemas.microsoft.com/office/drawing/2014/main" id="{00000000-0008-0000-2000-0000C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2" name="288 CuadroTexto">
          <a:extLst>
            <a:ext uri="{FF2B5EF4-FFF2-40B4-BE49-F238E27FC236}">
              <a16:creationId xmlns:a16="http://schemas.microsoft.com/office/drawing/2014/main" id="{00000000-0008-0000-2000-0000C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3" name="289 CuadroTexto">
          <a:extLst>
            <a:ext uri="{FF2B5EF4-FFF2-40B4-BE49-F238E27FC236}">
              <a16:creationId xmlns:a16="http://schemas.microsoft.com/office/drawing/2014/main" id="{00000000-0008-0000-2000-0000C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4" name="290 CuadroTexto">
          <a:extLst>
            <a:ext uri="{FF2B5EF4-FFF2-40B4-BE49-F238E27FC236}">
              <a16:creationId xmlns:a16="http://schemas.microsoft.com/office/drawing/2014/main" id="{00000000-0008-0000-2000-0000C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5" name="291 CuadroTexto">
          <a:extLst>
            <a:ext uri="{FF2B5EF4-FFF2-40B4-BE49-F238E27FC236}">
              <a16:creationId xmlns:a16="http://schemas.microsoft.com/office/drawing/2014/main" id="{00000000-0008-0000-2000-0000C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6" name="292 CuadroTexto">
          <a:extLst>
            <a:ext uri="{FF2B5EF4-FFF2-40B4-BE49-F238E27FC236}">
              <a16:creationId xmlns:a16="http://schemas.microsoft.com/office/drawing/2014/main" id="{00000000-0008-0000-2000-0000D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7" name="293 CuadroTexto">
          <a:extLst>
            <a:ext uri="{FF2B5EF4-FFF2-40B4-BE49-F238E27FC236}">
              <a16:creationId xmlns:a16="http://schemas.microsoft.com/office/drawing/2014/main" id="{00000000-0008-0000-2000-0000D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8" name="294 CuadroTexto">
          <a:extLst>
            <a:ext uri="{FF2B5EF4-FFF2-40B4-BE49-F238E27FC236}">
              <a16:creationId xmlns:a16="http://schemas.microsoft.com/office/drawing/2014/main" id="{00000000-0008-0000-2000-0000D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39" name="295 CuadroTexto">
          <a:extLst>
            <a:ext uri="{FF2B5EF4-FFF2-40B4-BE49-F238E27FC236}">
              <a16:creationId xmlns:a16="http://schemas.microsoft.com/office/drawing/2014/main" id="{00000000-0008-0000-2000-0000D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0" name="296 CuadroTexto">
          <a:extLst>
            <a:ext uri="{FF2B5EF4-FFF2-40B4-BE49-F238E27FC236}">
              <a16:creationId xmlns:a16="http://schemas.microsoft.com/office/drawing/2014/main" id="{00000000-0008-0000-2000-0000D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41" name="17 CuadroTexto">
          <a:extLst>
            <a:ext uri="{FF2B5EF4-FFF2-40B4-BE49-F238E27FC236}">
              <a16:creationId xmlns:a16="http://schemas.microsoft.com/office/drawing/2014/main" id="{00000000-0008-0000-2000-0000D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2" name="90 CuadroTexto">
          <a:extLst>
            <a:ext uri="{FF2B5EF4-FFF2-40B4-BE49-F238E27FC236}">
              <a16:creationId xmlns:a16="http://schemas.microsoft.com/office/drawing/2014/main" id="{00000000-0008-0000-2000-0000D6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3" name="91 CuadroTexto">
          <a:extLst>
            <a:ext uri="{FF2B5EF4-FFF2-40B4-BE49-F238E27FC236}">
              <a16:creationId xmlns:a16="http://schemas.microsoft.com/office/drawing/2014/main" id="{00000000-0008-0000-2000-0000D7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4" name="92 CuadroTexto">
          <a:extLst>
            <a:ext uri="{FF2B5EF4-FFF2-40B4-BE49-F238E27FC236}">
              <a16:creationId xmlns:a16="http://schemas.microsoft.com/office/drawing/2014/main" id="{00000000-0008-0000-2000-0000D8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5" name="93 CuadroTexto">
          <a:extLst>
            <a:ext uri="{FF2B5EF4-FFF2-40B4-BE49-F238E27FC236}">
              <a16:creationId xmlns:a16="http://schemas.microsoft.com/office/drawing/2014/main" id="{00000000-0008-0000-2000-0000D9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6" name="94 CuadroTexto">
          <a:extLst>
            <a:ext uri="{FF2B5EF4-FFF2-40B4-BE49-F238E27FC236}">
              <a16:creationId xmlns:a16="http://schemas.microsoft.com/office/drawing/2014/main" id="{00000000-0008-0000-2000-0000DA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7" name="95 CuadroTexto">
          <a:extLst>
            <a:ext uri="{FF2B5EF4-FFF2-40B4-BE49-F238E27FC236}">
              <a16:creationId xmlns:a16="http://schemas.microsoft.com/office/drawing/2014/main" id="{00000000-0008-0000-2000-0000DB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8" name="96 CuadroTexto">
          <a:extLst>
            <a:ext uri="{FF2B5EF4-FFF2-40B4-BE49-F238E27FC236}">
              <a16:creationId xmlns:a16="http://schemas.microsoft.com/office/drawing/2014/main" id="{00000000-0008-0000-2000-0000DC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49" name="97 CuadroTexto">
          <a:extLst>
            <a:ext uri="{FF2B5EF4-FFF2-40B4-BE49-F238E27FC236}">
              <a16:creationId xmlns:a16="http://schemas.microsoft.com/office/drawing/2014/main" id="{00000000-0008-0000-2000-0000DD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0" name="98 CuadroTexto">
          <a:extLst>
            <a:ext uri="{FF2B5EF4-FFF2-40B4-BE49-F238E27FC236}">
              <a16:creationId xmlns:a16="http://schemas.microsoft.com/office/drawing/2014/main" id="{00000000-0008-0000-2000-0000DE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1" name="99 CuadroTexto">
          <a:extLst>
            <a:ext uri="{FF2B5EF4-FFF2-40B4-BE49-F238E27FC236}">
              <a16:creationId xmlns:a16="http://schemas.microsoft.com/office/drawing/2014/main" id="{00000000-0008-0000-2000-0000DF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2" name="100 CuadroTexto">
          <a:extLst>
            <a:ext uri="{FF2B5EF4-FFF2-40B4-BE49-F238E27FC236}">
              <a16:creationId xmlns:a16="http://schemas.microsoft.com/office/drawing/2014/main" id="{00000000-0008-0000-2000-0000E0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553" name="101 CuadroTexto">
          <a:extLst>
            <a:ext uri="{FF2B5EF4-FFF2-40B4-BE49-F238E27FC236}">
              <a16:creationId xmlns:a16="http://schemas.microsoft.com/office/drawing/2014/main" id="{00000000-0008-0000-2000-0000E10D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4" name="118 CuadroTexto">
          <a:extLst>
            <a:ext uri="{FF2B5EF4-FFF2-40B4-BE49-F238E27FC236}">
              <a16:creationId xmlns:a16="http://schemas.microsoft.com/office/drawing/2014/main" id="{00000000-0008-0000-2000-0000E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5" name="119 CuadroTexto">
          <a:extLst>
            <a:ext uri="{FF2B5EF4-FFF2-40B4-BE49-F238E27FC236}">
              <a16:creationId xmlns:a16="http://schemas.microsoft.com/office/drawing/2014/main" id="{00000000-0008-0000-2000-0000E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6" name="120 CuadroTexto">
          <a:extLst>
            <a:ext uri="{FF2B5EF4-FFF2-40B4-BE49-F238E27FC236}">
              <a16:creationId xmlns:a16="http://schemas.microsoft.com/office/drawing/2014/main" id="{00000000-0008-0000-2000-0000E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7" name="121 CuadroTexto">
          <a:extLst>
            <a:ext uri="{FF2B5EF4-FFF2-40B4-BE49-F238E27FC236}">
              <a16:creationId xmlns:a16="http://schemas.microsoft.com/office/drawing/2014/main" id="{00000000-0008-0000-2000-0000E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8" name="122 CuadroTexto">
          <a:extLst>
            <a:ext uri="{FF2B5EF4-FFF2-40B4-BE49-F238E27FC236}">
              <a16:creationId xmlns:a16="http://schemas.microsoft.com/office/drawing/2014/main" id="{00000000-0008-0000-2000-0000E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59" name="123 CuadroTexto">
          <a:extLst>
            <a:ext uri="{FF2B5EF4-FFF2-40B4-BE49-F238E27FC236}">
              <a16:creationId xmlns:a16="http://schemas.microsoft.com/office/drawing/2014/main" id="{00000000-0008-0000-2000-0000E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0" name="124 CuadroTexto">
          <a:extLst>
            <a:ext uri="{FF2B5EF4-FFF2-40B4-BE49-F238E27FC236}">
              <a16:creationId xmlns:a16="http://schemas.microsoft.com/office/drawing/2014/main" id="{00000000-0008-0000-2000-0000E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1" name="125 CuadroTexto">
          <a:extLst>
            <a:ext uri="{FF2B5EF4-FFF2-40B4-BE49-F238E27FC236}">
              <a16:creationId xmlns:a16="http://schemas.microsoft.com/office/drawing/2014/main" id="{00000000-0008-0000-2000-0000E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2" name="143 CuadroTexto">
          <a:extLst>
            <a:ext uri="{FF2B5EF4-FFF2-40B4-BE49-F238E27FC236}">
              <a16:creationId xmlns:a16="http://schemas.microsoft.com/office/drawing/2014/main" id="{00000000-0008-0000-2000-0000E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3" name="144 CuadroTexto">
          <a:extLst>
            <a:ext uri="{FF2B5EF4-FFF2-40B4-BE49-F238E27FC236}">
              <a16:creationId xmlns:a16="http://schemas.microsoft.com/office/drawing/2014/main" id="{00000000-0008-0000-2000-0000E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4" name="145 CuadroTexto">
          <a:extLst>
            <a:ext uri="{FF2B5EF4-FFF2-40B4-BE49-F238E27FC236}">
              <a16:creationId xmlns:a16="http://schemas.microsoft.com/office/drawing/2014/main" id="{00000000-0008-0000-2000-0000E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5" name="146 CuadroTexto">
          <a:extLst>
            <a:ext uri="{FF2B5EF4-FFF2-40B4-BE49-F238E27FC236}">
              <a16:creationId xmlns:a16="http://schemas.microsoft.com/office/drawing/2014/main" id="{00000000-0008-0000-2000-0000E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6" name="147 CuadroTexto">
          <a:extLst>
            <a:ext uri="{FF2B5EF4-FFF2-40B4-BE49-F238E27FC236}">
              <a16:creationId xmlns:a16="http://schemas.microsoft.com/office/drawing/2014/main" id="{00000000-0008-0000-2000-0000E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7" name="148 CuadroTexto">
          <a:extLst>
            <a:ext uri="{FF2B5EF4-FFF2-40B4-BE49-F238E27FC236}">
              <a16:creationId xmlns:a16="http://schemas.microsoft.com/office/drawing/2014/main" id="{00000000-0008-0000-2000-0000E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8" name="149 CuadroTexto">
          <a:extLst>
            <a:ext uri="{FF2B5EF4-FFF2-40B4-BE49-F238E27FC236}">
              <a16:creationId xmlns:a16="http://schemas.microsoft.com/office/drawing/2014/main" id="{00000000-0008-0000-2000-0000F0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69" name="150 CuadroTexto">
          <a:extLst>
            <a:ext uri="{FF2B5EF4-FFF2-40B4-BE49-F238E27FC236}">
              <a16:creationId xmlns:a16="http://schemas.microsoft.com/office/drawing/2014/main" id="{00000000-0008-0000-2000-0000F1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0" name="151 CuadroTexto">
          <a:extLst>
            <a:ext uri="{FF2B5EF4-FFF2-40B4-BE49-F238E27FC236}">
              <a16:creationId xmlns:a16="http://schemas.microsoft.com/office/drawing/2014/main" id="{00000000-0008-0000-2000-0000F2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1" name="152 CuadroTexto">
          <a:extLst>
            <a:ext uri="{FF2B5EF4-FFF2-40B4-BE49-F238E27FC236}">
              <a16:creationId xmlns:a16="http://schemas.microsoft.com/office/drawing/2014/main" id="{00000000-0008-0000-2000-0000F3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2" name="153 CuadroTexto">
          <a:extLst>
            <a:ext uri="{FF2B5EF4-FFF2-40B4-BE49-F238E27FC236}">
              <a16:creationId xmlns:a16="http://schemas.microsoft.com/office/drawing/2014/main" id="{00000000-0008-0000-2000-0000F4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3" name="154 CuadroTexto">
          <a:extLst>
            <a:ext uri="{FF2B5EF4-FFF2-40B4-BE49-F238E27FC236}">
              <a16:creationId xmlns:a16="http://schemas.microsoft.com/office/drawing/2014/main" id="{00000000-0008-0000-2000-0000F5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4" name="155 CuadroTexto">
          <a:extLst>
            <a:ext uri="{FF2B5EF4-FFF2-40B4-BE49-F238E27FC236}">
              <a16:creationId xmlns:a16="http://schemas.microsoft.com/office/drawing/2014/main" id="{00000000-0008-0000-2000-0000F6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5" name="156 CuadroTexto">
          <a:extLst>
            <a:ext uri="{FF2B5EF4-FFF2-40B4-BE49-F238E27FC236}">
              <a16:creationId xmlns:a16="http://schemas.microsoft.com/office/drawing/2014/main" id="{00000000-0008-0000-2000-0000F7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6" name="157 CuadroTexto">
          <a:extLst>
            <a:ext uri="{FF2B5EF4-FFF2-40B4-BE49-F238E27FC236}">
              <a16:creationId xmlns:a16="http://schemas.microsoft.com/office/drawing/2014/main" id="{00000000-0008-0000-2000-0000F8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7" name="158 CuadroTexto">
          <a:extLst>
            <a:ext uri="{FF2B5EF4-FFF2-40B4-BE49-F238E27FC236}">
              <a16:creationId xmlns:a16="http://schemas.microsoft.com/office/drawing/2014/main" id="{00000000-0008-0000-2000-0000F9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8" name="159 CuadroTexto">
          <a:extLst>
            <a:ext uri="{FF2B5EF4-FFF2-40B4-BE49-F238E27FC236}">
              <a16:creationId xmlns:a16="http://schemas.microsoft.com/office/drawing/2014/main" id="{00000000-0008-0000-2000-0000FA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79" name="160 CuadroTexto">
          <a:extLst>
            <a:ext uri="{FF2B5EF4-FFF2-40B4-BE49-F238E27FC236}">
              <a16:creationId xmlns:a16="http://schemas.microsoft.com/office/drawing/2014/main" id="{00000000-0008-0000-2000-0000FB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0" name="161 CuadroTexto">
          <a:extLst>
            <a:ext uri="{FF2B5EF4-FFF2-40B4-BE49-F238E27FC236}">
              <a16:creationId xmlns:a16="http://schemas.microsoft.com/office/drawing/2014/main" id="{00000000-0008-0000-2000-0000FC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1" name="162 CuadroTexto">
          <a:extLst>
            <a:ext uri="{FF2B5EF4-FFF2-40B4-BE49-F238E27FC236}">
              <a16:creationId xmlns:a16="http://schemas.microsoft.com/office/drawing/2014/main" id="{00000000-0008-0000-2000-0000FD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2" name="163 CuadroTexto">
          <a:extLst>
            <a:ext uri="{FF2B5EF4-FFF2-40B4-BE49-F238E27FC236}">
              <a16:creationId xmlns:a16="http://schemas.microsoft.com/office/drawing/2014/main" id="{00000000-0008-0000-2000-0000FE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3" name="164 CuadroTexto">
          <a:extLst>
            <a:ext uri="{FF2B5EF4-FFF2-40B4-BE49-F238E27FC236}">
              <a16:creationId xmlns:a16="http://schemas.microsoft.com/office/drawing/2014/main" id="{00000000-0008-0000-2000-0000FF0D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4" name="165 CuadroTexto">
          <a:extLst>
            <a:ext uri="{FF2B5EF4-FFF2-40B4-BE49-F238E27FC236}">
              <a16:creationId xmlns:a16="http://schemas.microsoft.com/office/drawing/2014/main" id="{00000000-0008-0000-2000-00000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5" name="166 CuadroTexto">
          <a:extLst>
            <a:ext uri="{FF2B5EF4-FFF2-40B4-BE49-F238E27FC236}">
              <a16:creationId xmlns:a16="http://schemas.microsoft.com/office/drawing/2014/main" id="{00000000-0008-0000-2000-00000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6" name="167 CuadroTexto">
          <a:extLst>
            <a:ext uri="{FF2B5EF4-FFF2-40B4-BE49-F238E27FC236}">
              <a16:creationId xmlns:a16="http://schemas.microsoft.com/office/drawing/2014/main" id="{00000000-0008-0000-2000-00000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7" name="168 CuadroTexto">
          <a:extLst>
            <a:ext uri="{FF2B5EF4-FFF2-40B4-BE49-F238E27FC236}">
              <a16:creationId xmlns:a16="http://schemas.microsoft.com/office/drawing/2014/main" id="{00000000-0008-0000-2000-00000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8" name="169 CuadroTexto">
          <a:extLst>
            <a:ext uri="{FF2B5EF4-FFF2-40B4-BE49-F238E27FC236}">
              <a16:creationId xmlns:a16="http://schemas.microsoft.com/office/drawing/2014/main" id="{00000000-0008-0000-2000-00000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89" name="170 CuadroTexto">
          <a:extLst>
            <a:ext uri="{FF2B5EF4-FFF2-40B4-BE49-F238E27FC236}">
              <a16:creationId xmlns:a16="http://schemas.microsoft.com/office/drawing/2014/main" id="{00000000-0008-0000-2000-00000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0" name="171 CuadroTexto">
          <a:extLst>
            <a:ext uri="{FF2B5EF4-FFF2-40B4-BE49-F238E27FC236}">
              <a16:creationId xmlns:a16="http://schemas.microsoft.com/office/drawing/2014/main" id="{00000000-0008-0000-2000-00000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1" name="172 CuadroTexto">
          <a:extLst>
            <a:ext uri="{FF2B5EF4-FFF2-40B4-BE49-F238E27FC236}">
              <a16:creationId xmlns:a16="http://schemas.microsoft.com/office/drawing/2014/main" id="{00000000-0008-0000-2000-00000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2" name="173 CuadroTexto">
          <a:extLst>
            <a:ext uri="{FF2B5EF4-FFF2-40B4-BE49-F238E27FC236}">
              <a16:creationId xmlns:a16="http://schemas.microsoft.com/office/drawing/2014/main" id="{00000000-0008-0000-2000-00000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3" name="174 CuadroTexto">
          <a:extLst>
            <a:ext uri="{FF2B5EF4-FFF2-40B4-BE49-F238E27FC236}">
              <a16:creationId xmlns:a16="http://schemas.microsoft.com/office/drawing/2014/main" id="{00000000-0008-0000-2000-00000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4" name="175 CuadroTexto">
          <a:extLst>
            <a:ext uri="{FF2B5EF4-FFF2-40B4-BE49-F238E27FC236}">
              <a16:creationId xmlns:a16="http://schemas.microsoft.com/office/drawing/2014/main" id="{00000000-0008-0000-2000-00000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5" name="176 CuadroTexto">
          <a:extLst>
            <a:ext uri="{FF2B5EF4-FFF2-40B4-BE49-F238E27FC236}">
              <a16:creationId xmlns:a16="http://schemas.microsoft.com/office/drawing/2014/main" id="{00000000-0008-0000-2000-00000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6" name="177 CuadroTexto">
          <a:extLst>
            <a:ext uri="{FF2B5EF4-FFF2-40B4-BE49-F238E27FC236}">
              <a16:creationId xmlns:a16="http://schemas.microsoft.com/office/drawing/2014/main" id="{00000000-0008-0000-2000-00000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7" name="178 CuadroTexto">
          <a:extLst>
            <a:ext uri="{FF2B5EF4-FFF2-40B4-BE49-F238E27FC236}">
              <a16:creationId xmlns:a16="http://schemas.microsoft.com/office/drawing/2014/main" id="{00000000-0008-0000-2000-00000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8" name="179 CuadroTexto">
          <a:extLst>
            <a:ext uri="{FF2B5EF4-FFF2-40B4-BE49-F238E27FC236}">
              <a16:creationId xmlns:a16="http://schemas.microsoft.com/office/drawing/2014/main" id="{00000000-0008-0000-2000-00000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599" name="180 CuadroTexto">
          <a:extLst>
            <a:ext uri="{FF2B5EF4-FFF2-40B4-BE49-F238E27FC236}">
              <a16:creationId xmlns:a16="http://schemas.microsoft.com/office/drawing/2014/main" id="{00000000-0008-0000-2000-00000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0" name="181 CuadroTexto">
          <a:extLst>
            <a:ext uri="{FF2B5EF4-FFF2-40B4-BE49-F238E27FC236}">
              <a16:creationId xmlns:a16="http://schemas.microsoft.com/office/drawing/2014/main" id="{00000000-0008-0000-2000-00001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1" name="182 CuadroTexto">
          <a:extLst>
            <a:ext uri="{FF2B5EF4-FFF2-40B4-BE49-F238E27FC236}">
              <a16:creationId xmlns:a16="http://schemas.microsoft.com/office/drawing/2014/main" id="{00000000-0008-0000-2000-00001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2" name="183 CuadroTexto">
          <a:extLst>
            <a:ext uri="{FF2B5EF4-FFF2-40B4-BE49-F238E27FC236}">
              <a16:creationId xmlns:a16="http://schemas.microsoft.com/office/drawing/2014/main" id="{00000000-0008-0000-2000-00001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3" name="184 CuadroTexto">
          <a:extLst>
            <a:ext uri="{FF2B5EF4-FFF2-40B4-BE49-F238E27FC236}">
              <a16:creationId xmlns:a16="http://schemas.microsoft.com/office/drawing/2014/main" id="{00000000-0008-0000-2000-00001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4" name="185 CuadroTexto">
          <a:extLst>
            <a:ext uri="{FF2B5EF4-FFF2-40B4-BE49-F238E27FC236}">
              <a16:creationId xmlns:a16="http://schemas.microsoft.com/office/drawing/2014/main" id="{00000000-0008-0000-2000-00001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5" name="186 CuadroTexto">
          <a:extLst>
            <a:ext uri="{FF2B5EF4-FFF2-40B4-BE49-F238E27FC236}">
              <a16:creationId xmlns:a16="http://schemas.microsoft.com/office/drawing/2014/main" id="{00000000-0008-0000-2000-00001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6" name="187 CuadroTexto">
          <a:extLst>
            <a:ext uri="{FF2B5EF4-FFF2-40B4-BE49-F238E27FC236}">
              <a16:creationId xmlns:a16="http://schemas.microsoft.com/office/drawing/2014/main" id="{00000000-0008-0000-2000-00001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7" name="188 CuadroTexto">
          <a:extLst>
            <a:ext uri="{FF2B5EF4-FFF2-40B4-BE49-F238E27FC236}">
              <a16:creationId xmlns:a16="http://schemas.microsoft.com/office/drawing/2014/main" id="{00000000-0008-0000-2000-00001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8" name="189 CuadroTexto">
          <a:extLst>
            <a:ext uri="{FF2B5EF4-FFF2-40B4-BE49-F238E27FC236}">
              <a16:creationId xmlns:a16="http://schemas.microsoft.com/office/drawing/2014/main" id="{00000000-0008-0000-2000-00001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09" name="190 CuadroTexto">
          <a:extLst>
            <a:ext uri="{FF2B5EF4-FFF2-40B4-BE49-F238E27FC236}">
              <a16:creationId xmlns:a16="http://schemas.microsoft.com/office/drawing/2014/main" id="{00000000-0008-0000-2000-00001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0" name="191 CuadroTexto">
          <a:extLst>
            <a:ext uri="{FF2B5EF4-FFF2-40B4-BE49-F238E27FC236}">
              <a16:creationId xmlns:a16="http://schemas.microsoft.com/office/drawing/2014/main" id="{00000000-0008-0000-2000-00001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1" name="192 CuadroTexto">
          <a:extLst>
            <a:ext uri="{FF2B5EF4-FFF2-40B4-BE49-F238E27FC236}">
              <a16:creationId xmlns:a16="http://schemas.microsoft.com/office/drawing/2014/main" id="{00000000-0008-0000-2000-00001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2" name="193 CuadroTexto">
          <a:extLst>
            <a:ext uri="{FF2B5EF4-FFF2-40B4-BE49-F238E27FC236}">
              <a16:creationId xmlns:a16="http://schemas.microsoft.com/office/drawing/2014/main" id="{00000000-0008-0000-2000-00001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3" name="194 CuadroTexto">
          <a:extLst>
            <a:ext uri="{FF2B5EF4-FFF2-40B4-BE49-F238E27FC236}">
              <a16:creationId xmlns:a16="http://schemas.microsoft.com/office/drawing/2014/main" id="{00000000-0008-0000-2000-00001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4" name="195 CuadroTexto">
          <a:extLst>
            <a:ext uri="{FF2B5EF4-FFF2-40B4-BE49-F238E27FC236}">
              <a16:creationId xmlns:a16="http://schemas.microsoft.com/office/drawing/2014/main" id="{00000000-0008-0000-2000-00001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5" name="196 CuadroTexto">
          <a:extLst>
            <a:ext uri="{FF2B5EF4-FFF2-40B4-BE49-F238E27FC236}">
              <a16:creationId xmlns:a16="http://schemas.microsoft.com/office/drawing/2014/main" id="{00000000-0008-0000-2000-00001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6" name="197 CuadroTexto">
          <a:extLst>
            <a:ext uri="{FF2B5EF4-FFF2-40B4-BE49-F238E27FC236}">
              <a16:creationId xmlns:a16="http://schemas.microsoft.com/office/drawing/2014/main" id="{00000000-0008-0000-2000-00002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7" name="198 CuadroTexto">
          <a:extLst>
            <a:ext uri="{FF2B5EF4-FFF2-40B4-BE49-F238E27FC236}">
              <a16:creationId xmlns:a16="http://schemas.microsoft.com/office/drawing/2014/main" id="{00000000-0008-0000-2000-00002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8" name="199 CuadroTexto">
          <a:extLst>
            <a:ext uri="{FF2B5EF4-FFF2-40B4-BE49-F238E27FC236}">
              <a16:creationId xmlns:a16="http://schemas.microsoft.com/office/drawing/2014/main" id="{00000000-0008-0000-2000-00002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19" name="200 CuadroTexto">
          <a:extLst>
            <a:ext uri="{FF2B5EF4-FFF2-40B4-BE49-F238E27FC236}">
              <a16:creationId xmlns:a16="http://schemas.microsoft.com/office/drawing/2014/main" id="{00000000-0008-0000-2000-00002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0" name="201 CuadroTexto">
          <a:extLst>
            <a:ext uri="{FF2B5EF4-FFF2-40B4-BE49-F238E27FC236}">
              <a16:creationId xmlns:a16="http://schemas.microsoft.com/office/drawing/2014/main" id="{00000000-0008-0000-2000-00002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1" name="202 CuadroTexto">
          <a:extLst>
            <a:ext uri="{FF2B5EF4-FFF2-40B4-BE49-F238E27FC236}">
              <a16:creationId xmlns:a16="http://schemas.microsoft.com/office/drawing/2014/main" id="{00000000-0008-0000-2000-00002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2" name="203 CuadroTexto">
          <a:extLst>
            <a:ext uri="{FF2B5EF4-FFF2-40B4-BE49-F238E27FC236}">
              <a16:creationId xmlns:a16="http://schemas.microsoft.com/office/drawing/2014/main" id="{00000000-0008-0000-2000-00002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3" name="204 CuadroTexto">
          <a:extLst>
            <a:ext uri="{FF2B5EF4-FFF2-40B4-BE49-F238E27FC236}">
              <a16:creationId xmlns:a16="http://schemas.microsoft.com/office/drawing/2014/main" id="{00000000-0008-0000-2000-00002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4" name="205 CuadroTexto">
          <a:extLst>
            <a:ext uri="{FF2B5EF4-FFF2-40B4-BE49-F238E27FC236}">
              <a16:creationId xmlns:a16="http://schemas.microsoft.com/office/drawing/2014/main" id="{00000000-0008-0000-2000-00002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5" name="206 CuadroTexto">
          <a:extLst>
            <a:ext uri="{FF2B5EF4-FFF2-40B4-BE49-F238E27FC236}">
              <a16:creationId xmlns:a16="http://schemas.microsoft.com/office/drawing/2014/main" id="{00000000-0008-0000-2000-00002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6" name="207 CuadroTexto">
          <a:extLst>
            <a:ext uri="{FF2B5EF4-FFF2-40B4-BE49-F238E27FC236}">
              <a16:creationId xmlns:a16="http://schemas.microsoft.com/office/drawing/2014/main" id="{00000000-0008-0000-2000-00002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7" name="208 CuadroTexto">
          <a:extLst>
            <a:ext uri="{FF2B5EF4-FFF2-40B4-BE49-F238E27FC236}">
              <a16:creationId xmlns:a16="http://schemas.microsoft.com/office/drawing/2014/main" id="{00000000-0008-0000-2000-00002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8" name="209 CuadroTexto">
          <a:extLst>
            <a:ext uri="{FF2B5EF4-FFF2-40B4-BE49-F238E27FC236}">
              <a16:creationId xmlns:a16="http://schemas.microsoft.com/office/drawing/2014/main" id="{00000000-0008-0000-2000-00002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29" name="210 CuadroTexto">
          <a:extLst>
            <a:ext uri="{FF2B5EF4-FFF2-40B4-BE49-F238E27FC236}">
              <a16:creationId xmlns:a16="http://schemas.microsoft.com/office/drawing/2014/main" id="{00000000-0008-0000-2000-00002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0" name="211 CuadroTexto">
          <a:extLst>
            <a:ext uri="{FF2B5EF4-FFF2-40B4-BE49-F238E27FC236}">
              <a16:creationId xmlns:a16="http://schemas.microsoft.com/office/drawing/2014/main" id="{00000000-0008-0000-2000-00002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1" name="212 CuadroTexto">
          <a:extLst>
            <a:ext uri="{FF2B5EF4-FFF2-40B4-BE49-F238E27FC236}">
              <a16:creationId xmlns:a16="http://schemas.microsoft.com/office/drawing/2014/main" id="{00000000-0008-0000-2000-00002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2" name="213 CuadroTexto">
          <a:extLst>
            <a:ext uri="{FF2B5EF4-FFF2-40B4-BE49-F238E27FC236}">
              <a16:creationId xmlns:a16="http://schemas.microsoft.com/office/drawing/2014/main" id="{00000000-0008-0000-2000-00003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3" name="214 CuadroTexto">
          <a:extLst>
            <a:ext uri="{FF2B5EF4-FFF2-40B4-BE49-F238E27FC236}">
              <a16:creationId xmlns:a16="http://schemas.microsoft.com/office/drawing/2014/main" id="{00000000-0008-0000-2000-00003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4" name="215 CuadroTexto">
          <a:extLst>
            <a:ext uri="{FF2B5EF4-FFF2-40B4-BE49-F238E27FC236}">
              <a16:creationId xmlns:a16="http://schemas.microsoft.com/office/drawing/2014/main" id="{00000000-0008-0000-2000-00003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5" name="216 CuadroTexto">
          <a:extLst>
            <a:ext uri="{FF2B5EF4-FFF2-40B4-BE49-F238E27FC236}">
              <a16:creationId xmlns:a16="http://schemas.microsoft.com/office/drawing/2014/main" id="{00000000-0008-0000-2000-00003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6" name="217 CuadroTexto">
          <a:extLst>
            <a:ext uri="{FF2B5EF4-FFF2-40B4-BE49-F238E27FC236}">
              <a16:creationId xmlns:a16="http://schemas.microsoft.com/office/drawing/2014/main" id="{00000000-0008-0000-2000-00003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7" name="218 CuadroTexto">
          <a:extLst>
            <a:ext uri="{FF2B5EF4-FFF2-40B4-BE49-F238E27FC236}">
              <a16:creationId xmlns:a16="http://schemas.microsoft.com/office/drawing/2014/main" id="{00000000-0008-0000-2000-00003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8" name="219 CuadroTexto">
          <a:extLst>
            <a:ext uri="{FF2B5EF4-FFF2-40B4-BE49-F238E27FC236}">
              <a16:creationId xmlns:a16="http://schemas.microsoft.com/office/drawing/2014/main" id="{00000000-0008-0000-2000-00003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39" name="220 CuadroTexto">
          <a:extLst>
            <a:ext uri="{FF2B5EF4-FFF2-40B4-BE49-F238E27FC236}">
              <a16:creationId xmlns:a16="http://schemas.microsoft.com/office/drawing/2014/main" id="{00000000-0008-0000-2000-00003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0" name="221 CuadroTexto">
          <a:extLst>
            <a:ext uri="{FF2B5EF4-FFF2-40B4-BE49-F238E27FC236}">
              <a16:creationId xmlns:a16="http://schemas.microsoft.com/office/drawing/2014/main" id="{00000000-0008-0000-2000-00003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1" name="222 CuadroTexto">
          <a:extLst>
            <a:ext uri="{FF2B5EF4-FFF2-40B4-BE49-F238E27FC236}">
              <a16:creationId xmlns:a16="http://schemas.microsoft.com/office/drawing/2014/main" id="{00000000-0008-0000-2000-00003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2" name="223 CuadroTexto">
          <a:extLst>
            <a:ext uri="{FF2B5EF4-FFF2-40B4-BE49-F238E27FC236}">
              <a16:creationId xmlns:a16="http://schemas.microsoft.com/office/drawing/2014/main" id="{00000000-0008-0000-2000-00003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3" name="224 CuadroTexto">
          <a:extLst>
            <a:ext uri="{FF2B5EF4-FFF2-40B4-BE49-F238E27FC236}">
              <a16:creationId xmlns:a16="http://schemas.microsoft.com/office/drawing/2014/main" id="{00000000-0008-0000-2000-00003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4" name="225 CuadroTexto">
          <a:extLst>
            <a:ext uri="{FF2B5EF4-FFF2-40B4-BE49-F238E27FC236}">
              <a16:creationId xmlns:a16="http://schemas.microsoft.com/office/drawing/2014/main" id="{00000000-0008-0000-2000-00003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5" name="226 CuadroTexto">
          <a:extLst>
            <a:ext uri="{FF2B5EF4-FFF2-40B4-BE49-F238E27FC236}">
              <a16:creationId xmlns:a16="http://schemas.microsoft.com/office/drawing/2014/main" id="{00000000-0008-0000-2000-00003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6" name="227 CuadroTexto">
          <a:extLst>
            <a:ext uri="{FF2B5EF4-FFF2-40B4-BE49-F238E27FC236}">
              <a16:creationId xmlns:a16="http://schemas.microsoft.com/office/drawing/2014/main" id="{00000000-0008-0000-2000-00003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7" name="228 CuadroTexto">
          <a:extLst>
            <a:ext uri="{FF2B5EF4-FFF2-40B4-BE49-F238E27FC236}">
              <a16:creationId xmlns:a16="http://schemas.microsoft.com/office/drawing/2014/main" id="{00000000-0008-0000-2000-00003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8" name="229 CuadroTexto">
          <a:extLst>
            <a:ext uri="{FF2B5EF4-FFF2-40B4-BE49-F238E27FC236}">
              <a16:creationId xmlns:a16="http://schemas.microsoft.com/office/drawing/2014/main" id="{00000000-0008-0000-2000-00004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49" name="230 CuadroTexto">
          <a:extLst>
            <a:ext uri="{FF2B5EF4-FFF2-40B4-BE49-F238E27FC236}">
              <a16:creationId xmlns:a16="http://schemas.microsoft.com/office/drawing/2014/main" id="{00000000-0008-0000-2000-00004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0" name="231 CuadroTexto">
          <a:extLst>
            <a:ext uri="{FF2B5EF4-FFF2-40B4-BE49-F238E27FC236}">
              <a16:creationId xmlns:a16="http://schemas.microsoft.com/office/drawing/2014/main" id="{00000000-0008-0000-2000-00004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1" name="232 CuadroTexto">
          <a:extLst>
            <a:ext uri="{FF2B5EF4-FFF2-40B4-BE49-F238E27FC236}">
              <a16:creationId xmlns:a16="http://schemas.microsoft.com/office/drawing/2014/main" id="{00000000-0008-0000-2000-00004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2" name="233 CuadroTexto">
          <a:extLst>
            <a:ext uri="{FF2B5EF4-FFF2-40B4-BE49-F238E27FC236}">
              <a16:creationId xmlns:a16="http://schemas.microsoft.com/office/drawing/2014/main" id="{00000000-0008-0000-2000-00004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3" name="234 CuadroTexto">
          <a:extLst>
            <a:ext uri="{FF2B5EF4-FFF2-40B4-BE49-F238E27FC236}">
              <a16:creationId xmlns:a16="http://schemas.microsoft.com/office/drawing/2014/main" id="{00000000-0008-0000-2000-00004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4" name="235 CuadroTexto">
          <a:extLst>
            <a:ext uri="{FF2B5EF4-FFF2-40B4-BE49-F238E27FC236}">
              <a16:creationId xmlns:a16="http://schemas.microsoft.com/office/drawing/2014/main" id="{00000000-0008-0000-2000-00004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5" name="236 CuadroTexto">
          <a:extLst>
            <a:ext uri="{FF2B5EF4-FFF2-40B4-BE49-F238E27FC236}">
              <a16:creationId xmlns:a16="http://schemas.microsoft.com/office/drawing/2014/main" id="{00000000-0008-0000-2000-00004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6" name="237 CuadroTexto">
          <a:extLst>
            <a:ext uri="{FF2B5EF4-FFF2-40B4-BE49-F238E27FC236}">
              <a16:creationId xmlns:a16="http://schemas.microsoft.com/office/drawing/2014/main" id="{00000000-0008-0000-2000-00004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7" name="238 CuadroTexto">
          <a:extLst>
            <a:ext uri="{FF2B5EF4-FFF2-40B4-BE49-F238E27FC236}">
              <a16:creationId xmlns:a16="http://schemas.microsoft.com/office/drawing/2014/main" id="{00000000-0008-0000-2000-00004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8" name="239 CuadroTexto">
          <a:extLst>
            <a:ext uri="{FF2B5EF4-FFF2-40B4-BE49-F238E27FC236}">
              <a16:creationId xmlns:a16="http://schemas.microsoft.com/office/drawing/2014/main" id="{00000000-0008-0000-2000-00004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59" name="240 CuadroTexto">
          <a:extLst>
            <a:ext uri="{FF2B5EF4-FFF2-40B4-BE49-F238E27FC236}">
              <a16:creationId xmlns:a16="http://schemas.microsoft.com/office/drawing/2014/main" id="{00000000-0008-0000-2000-00004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0" name="241 CuadroTexto">
          <a:extLst>
            <a:ext uri="{FF2B5EF4-FFF2-40B4-BE49-F238E27FC236}">
              <a16:creationId xmlns:a16="http://schemas.microsoft.com/office/drawing/2014/main" id="{00000000-0008-0000-2000-00004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1" name="242 CuadroTexto">
          <a:extLst>
            <a:ext uri="{FF2B5EF4-FFF2-40B4-BE49-F238E27FC236}">
              <a16:creationId xmlns:a16="http://schemas.microsoft.com/office/drawing/2014/main" id="{00000000-0008-0000-2000-00004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2" name="243 CuadroTexto">
          <a:extLst>
            <a:ext uri="{FF2B5EF4-FFF2-40B4-BE49-F238E27FC236}">
              <a16:creationId xmlns:a16="http://schemas.microsoft.com/office/drawing/2014/main" id="{00000000-0008-0000-2000-00004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3" name="244 CuadroTexto">
          <a:extLst>
            <a:ext uri="{FF2B5EF4-FFF2-40B4-BE49-F238E27FC236}">
              <a16:creationId xmlns:a16="http://schemas.microsoft.com/office/drawing/2014/main" id="{00000000-0008-0000-2000-00004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4" name="245 CuadroTexto">
          <a:extLst>
            <a:ext uri="{FF2B5EF4-FFF2-40B4-BE49-F238E27FC236}">
              <a16:creationId xmlns:a16="http://schemas.microsoft.com/office/drawing/2014/main" id="{00000000-0008-0000-2000-00005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5" name="246 CuadroTexto">
          <a:extLst>
            <a:ext uri="{FF2B5EF4-FFF2-40B4-BE49-F238E27FC236}">
              <a16:creationId xmlns:a16="http://schemas.microsoft.com/office/drawing/2014/main" id="{00000000-0008-0000-2000-00005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6" name="247 CuadroTexto">
          <a:extLst>
            <a:ext uri="{FF2B5EF4-FFF2-40B4-BE49-F238E27FC236}">
              <a16:creationId xmlns:a16="http://schemas.microsoft.com/office/drawing/2014/main" id="{00000000-0008-0000-2000-00005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7" name="248 CuadroTexto">
          <a:extLst>
            <a:ext uri="{FF2B5EF4-FFF2-40B4-BE49-F238E27FC236}">
              <a16:creationId xmlns:a16="http://schemas.microsoft.com/office/drawing/2014/main" id="{00000000-0008-0000-2000-00005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8" name="249 CuadroTexto">
          <a:extLst>
            <a:ext uri="{FF2B5EF4-FFF2-40B4-BE49-F238E27FC236}">
              <a16:creationId xmlns:a16="http://schemas.microsoft.com/office/drawing/2014/main" id="{00000000-0008-0000-2000-00005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69" name="250 CuadroTexto">
          <a:extLst>
            <a:ext uri="{FF2B5EF4-FFF2-40B4-BE49-F238E27FC236}">
              <a16:creationId xmlns:a16="http://schemas.microsoft.com/office/drawing/2014/main" id="{00000000-0008-0000-2000-00005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0" name="251 CuadroTexto">
          <a:extLst>
            <a:ext uri="{FF2B5EF4-FFF2-40B4-BE49-F238E27FC236}">
              <a16:creationId xmlns:a16="http://schemas.microsoft.com/office/drawing/2014/main" id="{00000000-0008-0000-2000-00005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1" name="252 CuadroTexto">
          <a:extLst>
            <a:ext uri="{FF2B5EF4-FFF2-40B4-BE49-F238E27FC236}">
              <a16:creationId xmlns:a16="http://schemas.microsoft.com/office/drawing/2014/main" id="{00000000-0008-0000-2000-00005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2" name="253 CuadroTexto">
          <a:extLst>
            <a:ext uri="{FF2B5EF4-FFF2-40B4-BE49-F238E27FC236}">
              <a16:creationId xmlns:a16="http://schemas.microsoft.com/office/drawing/2014/main" id="{00000000-0008-0000-2000-00005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3" name="254 CuadroTexto">
          <a:extLst>
            <a:ext uri="{FF2B5EF4-FFF2-40B4-BE49-F238E27FC236}">
              <a16:creationId xmlns:a16="http://schemas.microsoft.com/office/drawing/2014/main" id="{00000000-0008-0000-2000-00005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4" name="255 CuadroTexto">
          <a:extLst>
            <a:ext uri="{FF2B5EF4-FFF2-40B4-BE49-F238E27FC236}">
              <a16:creationId xmlns:a16="http://schemas.microsoft.com/office/drawing/2014/main" id="{00000000-0008-0000-2000-00005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5" name="256 CuadroTexto">
          <a:extLst>
            <a:ext uri="{FF2B5EF4-FFF2-40B4-BE49-F238E27FC236}">
              <a16:creationId xmlns:a16="http://schemas.microsoft.com/office/drawing/2014/main" id="{00000000-0008-0000-2000-00005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6" name="257 CuadroTexto">
          <a:extLst>
            <a:ext uri="{FF2B5EF4-FFF2-40B4-BE49-F238E27FC236}">
              <a16:creationId xmlns:a16="http://schemas.microsoft.com/office/drawing/2014/main" id="{00000000-0008-0000-2000-00005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7" name="258 CuadroTexto">
          <a:extLst>
            <a:ext uri="{FF2B5EF4-FFF2-40B4-BE49-F238E27FC236}">
              <a16:creationId xmlns:a16="http://schemas.microsoft.com/office/drawing/2014/main" id="{00000000-0008-0000-2000-00005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8" name="259 CuadroTexto">
          <a:extLst>
            <a:ext uri="{FF2B5EF4-FFF2-40B4-BE49-F238E27FC236}">
              <a16:creationId xmlns:a16="http://schemas.microsoft.com/office/drawing/2014/main" id="{00000000-0008-0000-2000-00005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79" name="260 CuadroTexto">
          <a:extLst>
            <a:ext uri="{FF2B5EF4-FFF2-40B4-BE49-F238E27FC236}">
              <a16:creationId xmlns:a16="http://schemas.microsoft.com/office/drawing/2014/main" id="{00000000-0008-0000-2000-00005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0" name="261 CuadroTexto">
          <a:extLst>
            <a:ext uri="{FF2B5EF4-FFF2-40B4-BE49-F238E27FC236}">
              <a16:creationId xmlns:a16="http://schemas.microsoft.com/office/drawing/2014/main" id="{00000000-0008-0000-2000-00006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1" name="262 CuadroTexto">
          <a:extLst>
            <a:ext uri="{FF2B5EF4-FFF2-40B4-BE49-F238E27FC236}">
              <a16:creationId xmlns:a16="http://schemas.microsoft.com/office/drawing/2014/main" id="{00000000-0008-0000-2000-00006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2" name="263 CuadroTexto">
          <a:extLst>
            <a:ext uri="{FF2B5EF4-FFF2-40B4-BE49-F238E27FC236}">
              <a16:creationId xmlns:a16="http://schemas.microsoft.com/office/drawing/2014/main" id="{00000000-0008-0000-2000-00006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3" name="264 CuadroTexto">
          <a:extLst>
            <a:ext uri="{FF2B5EF4-FFF2-40B4-BE49-F238E27FC236}">
              <a16:creationId xmlns:a16="http://schemas.microsoft.com/office/drawing/2014/main" id="{00000000-0008-0000-2000-00006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4" name="265 CuadroTexto">
          <a:extLst>
            <a:ext uri="{FF2B5EF4-FFF2-40B4-BE49-F238E27FC236}">
              <a16:creationId xmlns:a16="http://schemas.microsoft.com/office/drawing/2014/main" id="{00000000-0008-0000-2000-00006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5" name="266 CuadroTexto">
          <a:extLst>
            <a:ext uri="{FF2B5EF4-FFF2-40B4-BE49-F238E27FC236}">
              <a16:creationId xmlns:a16="http://schemas.microsoft.com/office/drawing/2014/main" id="{00000000-0008-0000-2000-00006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686" name="267 CuadroTexto">
          <a:extLst>
            <a:ext uri="{FF2B5EF4-FFF2-40B4-BE49-F238E27FC236}">
              <a16:creationId xmlns:a16="http://schemas.microsoft.com/office/drawing/2014/main" id="{00000000-0008-0000-2000-00006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7" name="268 CuadroTexto">
          <a:extLst>
            <a:ext uri="{FF2B5EF4-FFF2-40B4-BE49-F238E27FC236}">
              <a16:creationId xmlns:a16="http://schemas.microsoft.com/office/drawing/2014/main" id="{00000000-0008-0000-2000-000067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8" name="269 CuadroTexto">
          <a:extLst>
            <a:ext uri="{FF2B5EF4-FFF2-40B4-BE49-F238E27FC236}">
              <a16:creationId xmlns:a16="http://schemas.microsoft.com/office/drawing/2014/main" id="{00000000-0008-0000-2000-000068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89" name="270 CuadroTexto">
          <a:extLst>
            <a:ext uri="{FF2B5EF4-FFF2-40B4-BE49-F238E27FC236}">
              <a16:creationId xmlns:a16="http://schemas.microsoft.com/office/drawing/2014/main" id="{00000000-0008-0000-2000-000069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0" name="271 CuadroTexto">
          <a:extLst>
            <a:ext uri="{FF2B5EF4-FFF2-40B4-BE49-F238E27FC236}">
              <a16:creationId xmlns:a16="http://schemas.microsoft.com/office/drawing/2014/main" id="{00000000-0008-0000-2000-00006A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1" name="272 CuadroTexto">
          <a:extLst>
            <a:ext uri="{FF2B5EF4-FFF2-40B4-BE49-F238E27FC236}">
              <a16:creationId xmlns:a16="http://schemas.microsoft.com/office/drawing/2014/main" id="{00000000-0008-0000-2000-00006B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2" name="273 CuadroTexto">
          <a:extLst>
            <a:ext uri="{FF2B5EF4-FFF2-40B4-BE49-F238E27FC236}">
              <a16:creationId xmlns:a16="http://schemas.microsoft.com/office/drawing/2014/main" id="{00000000-0008-0000-2000-00006C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3" name="274 CuadroTexto">
          <a:extLst>
            <a:ext uri="{FF2B5EF4-FFF2-40B4-BE49-F238E27FC236}">
              <a16:creationId xmlns:a16="http://schemas.microsoft.com/office/drawing/2014/main" id="{00000000-0008-0000-2000-00006D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4" name="275 CuadroTexto">
          <a:extLst>
            <a:ext uri="{FF2B5EF4-FFF2-40B4-BE49-F238E27FC236}">
              <a16:creationId xmlns:a16="http://schemas.microsoft.com/office/drawing/2014/main" id="{00000000-0008-0000-2000-00006E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5" name="276 CuadroTexto">
          <a:extLst>
            <a:ext uri="{FF2B5EF4-FFF2-40B4-BE49-F238E27FC236}">
              <a16:creationId xmlns:a16="http://schemas.microsoft.com/office/drawing/2014/main" id="{00000000-0008-0000-2000-00006F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6" name="277 CuadroTexto">
          <a:extLst>
            <a:ext uri="{FF2B5EF4-FFF2-40B4-BE49-F238E27FC236}">
              <a16:creationId xmlns:a16="http://schemas.microsoft.com/office/drawing/2014/main" id="{00000000-0008-0000-2000-000070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7" name="278 CuadroTexto">
          <a:extLst>
            <a:ext uri="{FF2B5EF4-FFF2-40B4-BE49-F238E27FC236}">
              <a16:creationId xmlns:a16="http://schemas.microsoft.com/office/drawing/2014/main" id="{00000000-0008-0000-2000-000071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8" name="279 CuadroTexto">
          <a:extLst>
            <a:ext uri="{FF2B5EF4-FFF2-40B4-BE49-F238E27FC236}">
              <a16:creationId xmlns:a16="http://schemas.microsoft.com/office/drawing/2014/main" id="{00000000-0008-0000-2000-000072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699" name="280 CuadroTexto">
          <a:extLst>
            <a:ext uri="{FF2B5EF4-FFF2-40B4-BE49-F238E27FC236}">
              <a16:creationId xmlns:a16="http://schemas.microsoft.com/office/drawing/2014/main" id="{00000000-0008-0000-2000-000073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0" name="281 CuadroTexto">
          <a:extLst>
            <a:ext uri="{FF2B5EF4-FFF2-40B4-BE49-F238E27FC236}">
              <a16:creationId xmlns:a16="http://schemas.microsoft.com/office/drawing/2014/main" id="{00000000-0008-0000-2000-000074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1" name="282 CuadroTexto">
          <a:extLst>
            <a:ext uri="{FF2B5EF4-FFF2-40B4-BE49-F238E27FC236}">
              <a16:creationId xmlns:a16="http://schemas.microsoft.com/office/drawing/2014/main" id="{00000000-0008-0000-2000-000075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2" name="283 CuadroTexto">
          <a:extLst>
            <a:ext uri="{FF2B5EF4-FFF2-40B4-BE49-F238E27FC236}">
              <a16:creationId xmlns:a16="http://schemas.microsoft.com/office/drawing/2014/main" id="{00000000-0008-0000-2000-000076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703" name="284 CuadroTexto">
          <a:extLst>
            <a:ext uri="{FF2B5EF4-FFF2-40B4-BE49-F238E27FC236}">
              <a16:creationId xmlns:a16="http://schemas.microsoft.com/office/drawing/2014/main" id="{00000000-0008-0000-2000-0000770E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4" name="285 CuadroTexto">
          <a:extLst>
            <a:ext uri="{FF2B5EF4-FFF2-40B4-BE49-F238E27FC236}">
              <a16:creationId xmlns:a16="http://schemas.microsoft.com/office/drawing/2014/main" id="{00000000-0008-0000-2000-00007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5" name="286 CuadroTexto">
          <a:extLst>
            <a:ext uri="{FF2B5EF4-FFF2-40B4-BE49-F238E27FC236}">
              <a16:creationId xmlns:a16="http://schemas.microsoft.com/office/drawing/2014/main" id="{00000000-0008-0000-2000-00007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6" name="287 CuadroTexto">
          <a:extLst>
            <a:ext uri="{FF2B5EF4-FFF2-40B4-BE49-F238E27FC236}">
              <a16:creationId xmlns:a16="http://schemas.microsoft.com/office/drawing/2014/main" id="{00000000-0008-0000-2000-00007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7" name="288 CuadroTexto">
          <a:extLst>
            <a:ext uri="{FF2B5EF4-FFF2-40B4-BE49-F238E27FC236}">
              <a16:creationId xmlns:a16="http://schemas.microsoft.com/office/drawing/2014/main" id="{00000000-0008-0000-2000-00007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8" name="289 CuadroTexto">
          <a:extLst>
            <a:ext uri="{FF2B5EF4-FFF2-40B4-BE49-F238E27FC236}">
              <a16:creationId xmlns:a16="http://schemas.microsoft.com/office/drawing/2014/main" id="{00000000-0008-0000-2000-00007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09" name="290 CuadroTexto">
          <a:extLst>
            <a:ext uri="{FF2B5EF4-FFF2-40B4-BE49-F238E27FC236}">
              <a16:creationId xmlns:a16="http://schemas.microsoft.com/office/drawing/2014/main" id="{00000000-0008-0000-2000-00007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0" name="291 CuadroTexto">
          <a:extLst>
            <a:ext uri="{FF2B5EF4-FFF2-40B4-BE49-F238E27FC236}">
              <a16:creationId xmlns:a16="http://schemas.microsoft.com/office/drawing/2014/main" id="{00000000-0008-0000-2000-00007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1" name="292 CuadroTexto">
          <a:extLst>
            <a:ext uri="{FF2B5EF4-FFF2-40B4-BE49-F238E27FC236}">
              <a16:creationId xmlns:a16="http://schemas.microsoft.com/office/drawing/2014/main" id="{00000000-0008-0000-2000-00007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2" name="293 CuadroTexto">
          <a:extLst>
            <a:ext uri="{FF2B5EF4-FFF2-40B4-BE49-F238E27FC236}">
              <a16:creationId xmlns:a16="http://schemas.microsoft.com/office/drawing/2014/main" id="{00000000-0008-0000-2000-00008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3" name="294 CuadroTexto">
          <a:extLst>
            <a:ext uri="{FF2B5EF4-FFF2-40B4-BE49-F238E27FC236}">
              <a16:creationId xmlns:a16="http://schemas.microsoft.com/office/drawing/2014/main" id="{00000000-0008-0000-2000-00008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4" name="295 CuadroTexto">
          <a:extLst>
            <a:ext uri="{FF2B5EF4-FFF2-40B4-BE49-F238E27FC236}">
              <a16:creationId xmlns:a16="http://schemas.microsoft.com/office/drawing/2014/main" id="{00000000-0008-0000-2000-00008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5" name="296 CuadroTexto">
          <a:extLst>
            <a:ext uri="{FF2B5EF4-FFF2-40B4-BE49-F238E27FC236}">
              <a16:creationId xmlns:a16="http://schemas.microsoft.com/office/drawing/2014/main" id="{00000000-0008-0000-2000-00008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16" name="17 CuadroTexto">
          <a:extLst>
            <a:ext uri="{FF2B5EF4-FFF2-40B4-BE49-F238E27FC236}">
              <a16:creationId xmlns:a16="http://schemas.microsoft.com/office/drawing/2014/main" id="{00000000-0008-0000-2000-00008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7" name="90 CuadroTexto">
          <a:extLst>
            <a:ext uri="{FF2B5EF4-FFF2-40B4-BE49-F238E27FC236}">
              <a16:creationId xmlns:a16="http://schemas.microsoft.com/office/drawing/2014/main" id="{00000000-0008-0000-2000-000085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8" name="91 CuadroTexto">
          <a:extLst>
            <a:ext uri="{FF2B5EF4-FFF2-40B4-BE49-F238E27FC236}">
              <a16:creationId xmlns:a16="http://schemas.microsoft.com/office/drawing/2014/main" id="{00000000-0008-0000-2000-000086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19" name="92 CuadroTexto">
          <a:extLst>
            <a:ext uri="{FF2B5EF4-FFF2-40B4-BE49-F238E27FC236}">
              <a16:creationId xmlns:a16="http://schemas.microsoft.com/office/drawing/2014/main" id="{00000000-0008-0000-2000-000087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0" name="93 CuadroTexto">
          <a:extLst>
            <a:ext uri="{FF2B5EF4-FFF2-40B4-BE49-F238E27FC236}">
              <a16:creationId xmlns:a16="http://schemas.microsoft.com/office/drawing/2014/main" id="{00000000-0008-0000-2000-000088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1" name="94 CuadroTexto">
          <a:extLst>
            <a:ext uri="{FF2B5EF4-FFF2-40B4-BE49-F238E27FC236}">
              <a16:creationId xmlns:a16="http://schemas.microsoft.com/office/drawing/2014/main" id="{00000000-0008-0000-2000-000089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2" name="95 CuadroTexto">
          <a:extLst>
            <a:ext uri="{FF2B5EF4-FFF2-40B4-BE49-F238E27FC236}">
              <a16:creationId xmlns:a16="http://schemas.microsoft.com/office/drawing/2014/main" id="{00000000-0008-0000-2000-00008A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3" name="96 CuadroTexto">
          <a:extLst>
            <a:ext uri="{FF2B5EF4-FFF2-40B4-BE49-F238E27FC236}">
              <a16:creationId xmlns:a16="http://schemas.microsoft.com/office/drawing/2014/main" id="{00000000-0008-0000-2000-00008B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4" name="97 CuadroTexto">
          <a:extLst>
            <a:ext uri="{FF2B5EF4-FFF2-40B4-BE49-F238E27FC236}">
              <a16:creationId xmlns:a16="http://schemas.microsoft.com/office/drawing/2014/main" id="{00000000-0008-0000-2000-00008C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5" name="98 CuadroTexto">
          <a:extLst>
            <a:ext uri="{FF2B5EF4-FFF2-40B4-BE49-F238E27FC236}">
              <a16:creationId xmlns:a16="http://schemas.microsoft.com/office/drawing/2014/main" id="{00000000-0008-0000-2000-00008D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6" name="99 CuadroTexto">
          <a:extLst>
            <a:ext uri="{FF2B5EF4-FFF2-40B4-BE49-F238E27FC236}">
              <a16:creationId xmlns:a16="http://schemas.microsoft.com/office/drawing/2014/main" id="{00000000-0008-0000-2000-00008E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7" name="100 CuadroTexto">
          <a:extLst>
            <a:ext uri="{FF2B5EF4-FFF2-40B4-BE49-F238E27FC236}">
              <a16:creationId xmlns:a16="http://schemas.microsoft.com/office/drawing/2014/main" id="{00000000-0008-0000-2000-00008F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728" name="101 CuadroTexto">
          <a:extLst>
            <a:ext uri="{FF2B5EF4-FFF2-40B4-BE49-F238E27FC236}">
              <a16:creationId xmlns:a16="http://schemas.microsoft.com/office/drawing/2014/main" id="{00000000-0008-0000-2000-0000900E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29" name="118 CuadroTexto">
          <a:extLst>
            <a:ext uri="{FF2B5EF4-FFF2-40B4-BE49-F238E27FC236}">
              <a16:creationId xmlns:a16="http://schemas.microsoft.com/office/drawing/2014/main" id="{00000000-0008-0000-2000-00009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0" name="119 CuadroTexto">
          <a:extLst>
            <a:ext uri="{FF2B5EF4-FFF2-40B4-BE49-F238E27FC236}">
              <a16:creationId xmlns:a16="http://schemas.microsoft.com/office/drawing/2014/main" id="{00000000-0008-0000-2000-00009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1" name="120 CuadroTexto">
          <a:extLst>
            <a:ext uri="{FF2B5EF4-FFF2-40B4-BE49-F238E27FC236}">
              <a16:creationId xmlns:a16="http://schemas.microsoft.com/office/drawing/2014/main" id="{00000000-0008-0000-2000-00009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2" name="121 CuadroTexto">
          <a:extLst>
            <a:ext uri="{FF2B5EF4-FFF2-40B4-BE49-F238E27FC236}">
              <a16:creationId xmlns:a16="http://schemas.microsoft.com/office/drawing/2014/main" id="{00000000-0008-0000-2000-00009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3" name="122 CuadroTexto">
          <a:extLst>
            <a:ext uri="{FF2B5EF4-FFF2-40B4-BE49-F238E27FC236}">
              <a16:creationId xmlns:a16="http://schemas.microsoft.com/office/drawing/2014/main" id="{00000000-0008-0000-2000-00009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4" name="123 CuadroTexto">
          <a:extLst>
            <a:ext uri="{FF2B5EF4-FFF2-40B4-BE49-F238E27FC236}">
              <a16:creationId xmlns:a16="http://schemas.microsoft.com/office/drawing/2014/main" id="{00000000-0008-0000-2000-00009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5" name="124 CuadroTexto">
          <a:extLst>
            <a:ext uri="{FF2B5EF4-FFF2-40B4-BE49-F238E27FC236}">
              <a16:creationId xmlns:a16="http://schemas.microsoft.com/office/drawing/2014/main" id="{00000000-0008-0000-2000-00009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6" name="125 CuadroTexto">
          <a:extLst>
            <a:ext uri="{FF2B5EF4-FFF2-40B4-BE49-F238E27FC236}">
              <a16:creationId xmlns:a16="http://schemas.microsoft.com/office/drawing/2014/main" id="{00000000-0008-0000-2000-00009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7" name="143 CuadroTexto">
          <a:extLst>
            <a:ext uri="{FF2B5EF4-FFF2-40B4-BE49-F238E27FC236}">
              <a16:creationId xmlns:a16="http://schemas.microsoft.com/office/drawing/2014/main" id="{00000000-0008-0000-2000-00009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8" name="144 CuadroTexto">
          <a:extLst>
            <a:ext uri="{FF2B5EF4-FFF2-40B4-BE49-F238E27FC236}">
              <a16:creationId xmlns:a16="http://schemas.microsoft.com/office/drawing/2014/main" id="{00000000-0008-0000-2000-00009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39" name="145 CuadroTexto">
          <a:extLst>
            <a:ext uri="{FF2B5EF4-FFF2-40B4-BE49-F238E27FC236}">
              <a16:creationId xmlns:a16="http://schemas.microsoft.com/office/drawing/2014/main" id="{00000000-0008-0000-2000-00009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0" name="146 CuadroTexto">
          <a:extLst>
            <a:ext uri="{FF2B5EF4-FFF2-40B4-BE49-F238E27FC236}">
              <a16:creationId xmlns:a16="http://schemas.microsoft.com/office/drawing/2014/main" id="{00000000-0008-0000-2000-00009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1" name="147 CuadroTexto">
          <a:extLst>
            <a:ext uri="{FF2B5EF4-FFF2-40B4-BE49-F238E27FC236}">
              <a16:creationId xmlns:a16="http://schemas.microsoft.com/office/drawing/2014/main" id="{00000000-0008-0000-2000-00009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2" name="148 CuadroTexto">
          <a:extLst>
            <a:ext uri="{FF2B5EF4-FFF2-40B4-BE49-F238E27FC236}">
              <a16:creationId xmlns:a16="http://schemas.microsoft.com/office/drawing/2014/main" id="{00000000-0008-0000-2000-00009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3" name="149 CuadroTexto">
          <a:extLst>
            <a:ext uri="{FF2B5EF4-FFF2-40B4-BE49-F238E27FC236}">
              <a16:creationId xmlns:a16="http://schemas.microsoft.com/office/drawing/2014/main" id="{00000000-0008-0000-2000-00009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4" name="150 CuadroTexto">
          <a:extLst>
            <a:ext uri="{FF2B5EF4-FFF2-40B4-BE49-F238E27FC236}">
              <a16:creationId xmlns:a16="http://schemas.microsoft.com/office/drawing/2014/main" id="{00000000-0008-0000-2000-0000A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5" name="151 CuadroTexto">
          <a:extLst>
            <a:ext uri="{FF2B5EF4-FFF2-40B4-BE49-F238E27FC236}">
              <a16:creationId xmlns:a16="http://schemas.microsoft.com/office/drawing/2014/main" id="{00000000-0008-0000-2000-0000A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6" name="152 CuadroTexto">
          <a:extLst>
            <a:ext uri="{FF2B5EF4-FFF2-40B4-BE49-F238E27FC236}">
              <a16:creationId xmlns:a16="http://schemas.microsoft.com/office/drawing/2014/main" id="{00000000-0008-0000-2000-0000A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7" name="153 CuadroTexto">
          <a:extLst>
            <a:ext uri="{FF2B5EF4-FFF2-40B4-BE49-F238E27FC236}">
              <a16:creationId xmlns:a16="http://schemas.microsoft.com/office/drawing/2014/main" id="{00000000-0008-0000-2000-0000A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8" name="154 CuadroTexto">
          <a:extLst>
            <a:ext uri="{FF2B5EF4-FFF2-40B4-BE49-F238E27FC236}">
              <a16:creationId xmlns:a16="http://schemas.microsoft.com/office/drawing/2014/main" id="{00000000-0008-0000-2000-0000A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49" name="155 CuadroTexto">
          <a:extLst>
            <a:ext uri="{FF2B5EF4-FFF2-40B4-BE49-F238E27FC236}">
              <a16:creationId xmlns:a16="http://schemas.microsoft.com/office/drawing/2014/main" id="{00000000-0008-0000-2000-0000A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0" name="156 CuadroTexto">
          <a:extLst>
            <a:ext uri="{FF2B5EF4-FFF2-40B4-BE49-F238E27FC236}">
              <a16:creationId xmlns:a16="http://schemas.microsoft.com/office/drawing/2014/main" id="{00000000-0008-0000-2000-0000A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1" name="157 CuadroTexto">
          <a:extLst>
            <a:ext uri="{FF2B5EF4-FFF2-40B4-BE49-F238E27FC236}">
              <a16:creationId xmlns:a16="http://schemas.microsoft.com/office/drawing/2014/main" id="{00000000-0008-0000-2000-0000A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2" name="158 CuadroTexto">
          <a:extLst>
            <a:ext uri="{FF2B5EF4-FFF2-40B4-BE49-F238E27FC236}">
              <a16:creationId xmlns:a16="http://schemas.microsoft.com/office/drawing/2014/main" id="{00000000-0008-0000-2000-0000A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3" name="159 CuadroTexto">
          <a:extLst>
            <a:ext uri="{FF2B5EF4-FFF2-40B4-BE49-F238E27FC236}">
              <a16:creationId xmlns:a16="http://schemas.microsoft.com/office/drawing/2014/main" id="{00000000-0008-0000-2000-0000A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4" name="160 CuadroTexto">
          <a:extLst>
            <a:ext uri="{FF2B5EF4-FFF2-40B4-BE49-F238E27FC236}">
              <a16:creationId xmlns:a16="http://schemas.microsoft.com/office/drawing/2014/main" id="{00000000-0008-0000-2000-0000A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5" name="161 CuadroTexto">
          <a:extLst>
            <a:ext uri="{FF2B5EF4-FFF2-40B4-BE49-F238E27FC236}">
              <a16:creationId xmlns:a16="http://schemas.microsoft.com/office/drawing/2014/main" id="{00000000-0008-0000-2000-0000A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6" name="162 CuadroTexto">
          <a:extLst>
            <a:ext uri="{FF2B5EF4-FFF2-40B4-BE49-F238E27FC236}">
              <a16:creationId xmlns:a16="http://schemas.microsoft.com/office/drawing/2014/main" id="{00000000-0008-0000-2000-0000A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7" name="163 CuadroTexto">
          <a:extLst>
            <a:ext uri="{FF2B5EF4-FFF2-40B4-BE49-F238E27FC236}">
              <a16:creationId xmlns:a16="http://schemas.microsoft.com/office/drawing/2014/main" id="{00000000-0008-0000-2000-0000A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8" name="164 CuadroTexto">
          <a:extLst>
            <a:ext uri="{FF2B5EF4-FFF2-40B4-BE49-F238E27FC236}">
              <a16:creationId xmlns:a16="http://schemas.microsoft.com/office/drawing/2014/main" id="{00000000-0008-0000-2000-0000A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59" name="165 CuadroTexto">
          <a:extLst>
            <a:ext uri="{FF2B5EF4-FFF2-40B4-BE49-F238E27FC236}">
              <a16:creationId xmlns:a16="http://schemas.microsoft.com/office/drawing/2014/main" id="{00000000-0008-0000-2000-0000A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0" name="166 CuadroTexto">
          <a:extLst>
            <a:ext uri="{FF2B5EF4-FFF2-40B4-BE49-F238E27FC236}">
              <a16:creationId xmlns:a16="http://schemas.microsoft.com/office/drawing/2014/main" id="{00000000-0008-0000-2000-0000B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1" name="167 CuadroTexto">
          <a:extLst>
            <a:ext uri="{FF2B5EF4-FFF2-40B4-BE49-F238E27FC236}">
              <a16:creationId xmlns:a16="http://schemas.microsoft.com/office/drawing/2014/main" id="{00000000-0008-0000-2000-0000B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2" name="168 CuadroTexto">
          <a:extLst>
            <a:ext uri="{FF2B5EF4-FFF2-40B4-BE49-F238E27FC236}">
              <a16:creationId xmlns:a16="http://schemas.microsoft.com/office/drawing/2014/main" id="{00000000-0008-0000-2000-0000B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3" name="169 CuadroTexto">
          <a:extLst>
            <a:ext uri="{FF2B5EF4-FFF2-40B4-BE49-F238E27FC236}">
              <a16:creationId xmlns:a16="http://schemas.microsoft.com/office/drawing/2014/main" id="{00000000-0008-0000-2000-0000B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4" name="170 CuadroTexto">
          <a:extLst>
            <a:ext uri="{FF2B5EF4-FFF2-40B4-BE49-F238E27FC236}">
              <a16:creationId xmlns:a16="http://schemas.microsoft.com/office/drawing/2014/main" id="{00000000-0008-0000-2000-0000B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5" name="171 CuadroTexto">
          <a:extLst>
            <a:ext uri="{FF2B5EF4-FFF2-40B4-BE49-F238E27FC236}">
              <a16:creationId xmlns:a16="http://schemas.microsoft.com/office/drawing/2014/main" id="{00000000-0008-0000-2000-0000B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6" name="172 CuadroTexto">
          <a:extLst>
            <a:ext uri="{FF2B5EF4-FFF2-40B4-BE49-F238E27FC236}">
              <a16:creationId xmlns:a16="http://schemas.microsoft.com/office/drawing/2014/main" id="{00000000-0008-0000-2000-0000B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7" name="173 CuadroTexto">
          <a:extLst>
            <a:ext uri="{FF2B5EF4-FFF2-40B4-BE49-F238E27FC236}">
              <a16:creationId xmlns:a16="http://schemas.microsoft.com/office/drawing/2014/main" id="{00000000-0008-0000-2000-0000B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8" name="174 CuadroTexto">
          <a:extLst>
            <a:ext uri="{FF2B5EF4-FFF2-40B4-BE49-F238E27FC236}">
              <a16:creationId xmlns:a16="http://schemas.microsoft.com/office/drawing/2014/main" id="{00000000-0008-0000-2000-0000B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69" name="175 CuadroTexto">
          <a:extLst>
            <a:ext uri="{FF2B5EF4-FFF2-40B4-BE49-F238E27FC236}">
              <a16:creationId xmlns:a16="http://schemas.microsoft.com/office/drawing/2014/main" id="{00000000-0008-0000-2000-0000B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0" name="176 CuadroTexto">
          <a:extLst>
            <a:ext uri="{FF2B5EF4-FFF2-40B4-BE49-F238E27FC236}">
              <a16:creationId xmlns:a16="http://schemas.microsoft.com/office/drawing/2014/main" id="{00000000-0008-0000-2000-0000B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1" name="177 CuadroTexto">
          <a:extLst>
            <a:ext uri="{FF2B5EF4-FFF2-40B4-BE49-F238E27FC236}">
              <a16:creationId xmlns:a16="http://schemas.microsoft.com/office/drawing/2014/main" id="{00000000-0008-0000-2000-0000B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2" name="178 CuadroTexto">
          <a:extLst>
            <a:ext uri="{FF2B5EF4-FFF2-40B4-BE49-F238E27FC236}">
              <a16:creationId xmlns:a16="http://schemas.microsoft.com/office/drawing/2014/main" id="{00000000-0008-0000-2000-0000B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3" name="179 CuadroTexto">
          <a:extLst>
            <a:ext uri="{FF2B5EF4-FFF2-40B4-BE49-F238E27FC236}">
              <a16:creationId xmlns:a16="http://schemas.microsoft.com/office/drawing/2014/main" id="{00000000-0008-0000-2000-0000B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4" name="180 CuadroTexto">
          <a:extLst>
            <a:ext uri="{FF2B5EF4-FFF2-40B4-BE49-F238E27FC236}">
              <a16:creationId xmlns:a16="http://schemas.microsoft.com/office/drawing/2014/main" id="{00000000-0008-0000-2000-0000B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5" name="181 CuadroTexto">
          <a:extLst>
            <a:ext uri="{FF2B5EF4-FFF2-40B4-BE49-F238E27FC236}">
              <a16:creationId xmlns:a16="http://schemas.microsoft.com/office/drawing/2014/main" id="{00000000-0008-0000-2000-0000B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6" name="182 CuadroTexto">
          <a:extLst>
            <a:ext uri="{FF2B5EF4-FFF2-40B4-BE49-F238E27FC236}">
              <a16:creationId xmlns:a16="http://schemas.microsoft.com/office/drawing/2014/main" id="{00000000-0008-0000-2000-0000C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7" name="183 CuadroTexto">
          <a:extLst>
            <a:ext uri="{FF2B5EF4-FFF2-40B4-BE49-F238E27FC236}">
              <a16:creationId xmlns:a16="http://schemas.microsoft.com/office/drawing/2014/main" id="{00000000-0008-0000-2000-0000C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8" name="184 CuadroTexto">
          <a:extLst>
            <a:ext uri="{FF2B5EF4-FFF2-40B4-BE49-F238E27FC236}">
              <a16:creationId xmlns:a16="http://schemas.microsoft.com/office/drawing/2014/main" id="{00000000-0008-0000-2000-0000C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79" name="185 CuadroTexto">
          <a:extLst>
            <a:ext uri="{FF2B5EF4-FFF2-40B4-BE49-F238E27FC236}">
              <a16:creationId xmlns:a16="http://schemas.microsoft.com/office/drawing/2014/main" id="{00000000-0008-0000-2000-0000C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0" name="186 CuadroTexto">
          <a:extLst>
            <a:ext uri="{FF2B5EF4-FFF2-40B4-BE49-F238E27FC236}">
              <a16:creationId xmlns:a16="http://schemas.microsoft.com/office/drawing/2014/main" id="{00000000-0008-0000-2000-0000C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1" name="187 CuadroTexto">
          <a:extLst>
            <a:ext uri="{FF2B5EF4-FFF2-40B4-BE49-F238E27FC236}">
              <a16:creationId xmlns:a16="http://schemas.microsoft.com/office/drawing/2014/main" id="{00000000-0008-0000-2000-0000C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2" name="188 CuadroTexto">
          <a:extLst>
            <a:ext uri="{FF2B5EF4-FFF2-40B4-BE49-F238E27FC236}">
              <a16:creationId xmlns:a16="http://schemas.microsoft.com/office/drawing/2014/main" id="{00000000-0008-0000-2000-0000C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3" name="189 CuadroTexto">
          <a:extLst>
            <a:ext uri="{FF2B5EF4-FFF2-40B4-BE49-F238E27FC236}">
              <a16:creationId xmlns:a16="http://schemas.microsoft.com/office/drawing/2014/main" id="{00000000-0008-0000-2000-0000C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4" name="190 CuadroTexto">
          <a:extLst>
            <a:ext uri="{FF2B5EF4-FFF2-40B4-BE49-F238E27FC236}">
              <a16:creationId xmlns:a16="http://schemas.microsoft.com/office/drawing/2014/main" id="{00000000-0008-0000-2000-0000C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5" name="191 CuadroTexto">
          <a:extLst>
            <a:ext uri="{FF2B5EF4-FFF2-40B4-BE49-F238E27FC236}">
              <a16:creationId xmlns:a16="http://schemas.microsoft.com/office/drawing/2014/main" id="{00000000-0008-0000-2000-0000C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6" name="192 CuadroTexto">
          <a:extLst>
            <a:ext uri="{FF2B5EF4-FFF2-40B4-BE49-F238E27FC236}">
              <a16:creationId xmlns:a16="http://schemas.microsoft.com/office/drawing/2014/main" id="{00000000-0008-0000-2000-0000C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7" name="193 CuadroTexto">
          <a:extLst>
            <a:ext uri="{FF2B5EF4-FFF2-40B4-BE49-F238E27FC236}">
              <a16:creationId xmlns:a16="http://schemas.microsoft.com/office/drawing/2014/main" id="{00000000-0008-0000-2000-0000C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8" name="194 CuadroTexto">
          <a:extLst>
            <a:ext uri="{FF2B5EF4-FFF2-40B4-BE49-F238E27FC236}">
              <a16:creationId xmlns:a16="http://schemas.microsoft.com/office/drawing/2014/main" id="{00000000-0008-0000-2000-0000C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89" name="195 CuadroTexto">
          <a:extLst>
            <a:ext uri="{FF2B5EF4-FFF2-40B4-BE49-F238E27FC236}">
              <a16:creationId xmlns:a16="http://schemas.microsoft.com/office/drawing/2014/main" id="{00000000-0008-0000-2000-0000C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0" name="196 CuadroTexto">
          <a:extLst>
            <a:ext uri="{FF2B5EF4-FFF2-40B4-BE49-F238E27FC236}">
              <a16:creationId xmlns:a16="http://schemas.microsoft.com/office/drawing/2014/main" id="{00000000-0008-0000-2000-0000C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1" name="197 CuadroTexto">
          <a:extLst>
            <a:ext uri="{FF2B5EF4-FFF2-40B4-BE49-F238E27FC236}">
              <a16:creationId xmlns:a16="http://schemas.microsoft.com/office/drawing/2014/main" id="{00000000-0008-0000-2000-0000C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2" name="198 CuadroTexto">
          <a:extLst>
            <a:ext uri="{FF2B5EF4-FFF2-40B4-BE49-F238E27FC236}">
              <a16:creationId xmlns:a16="http://schemas.microsoft.com/office/drawing/2014/main" id="{00000000-0008-0000-2000-0000D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3" name="199 CuadroTexto">
          <a:extLst>
            <a:ext uri="{FF2B5EF4-FFF2-40B4-BE49-F238E27FC236}">
              <a16:creationId xmlns:a16="http://schemas.microsoft.com/office/drawing/2014/main" id="{00000000-0008-0000-2000-0000D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4" name="200 CuadroTexto">
          <a:extLst>
            <a:ext uri="{FF2B5EF4-FFF2-40B4-BE49-F238E27FC236}">
              <a16:creationId xmlns:a16="http://schemas.microsoft.com/office/drawing/2014/main" id="{00000000-0008-0000-2000-0000D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5" name="201 CuadroTexto">
          <a:extLst>
            <a:ext uri="{FF2B5EF4-FFF2-40B4-BE49-F238E27FC236}">
              <a16:creationId xmlns:a16="http://schemas.microsoft.com/office/drawing/2014/main" id="{00000000-0008-0000-2000-0000D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6" name="202 CuadroTexto">
          <a:extLst>
            <a:ext uri="{FF2B5EF4-FFF2-40B4-BE49-F238E27FC236}">
              <a16:creationId xmlns:a16="http://schemas.microsoft.com/office/drawing/2014/main" id="{00000000-0008-0000-2000-0000D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7" name="203 CuadroTexto">
          <a:extLst>
            <a:ext uri="{FF2B5EF4-FFF2-40B4-BE49-F238E27FC236}">
              <a16:creationId xmlns:a16="http://schemas.microsoft.com/office/drawing/2014/main" id="{00000000-0008-0000-2000-0000D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8" name="204 CuadroTexto">
          <a:extLst>
            <a:ext uri="{FF2B5EF4-FFF2-40B4-BE49-F238E27FC236}">
              <a16:creationId xmlns:a16="http://schemas.microsoft.com/office/drawing/2014/main" id="{00000000-0008-0000-2000-0000D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799" name="205 CuadroTexto">
          <a:extLst>
            <a:ext uri="{FF2B5EF4-FFF2-40B4-BE49-F238E27FC236}">
              <a16:creationId xmlns:a16="http://schemas.microsoft.com/office/drawing/2014/main" id="{00000000-0008-0000-2000-0000D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0" name="206 CuadroTexto">
          <a:extLst>
            <a:ext uri="{FF2B5EF4-FFF2-40B4-BE49-F238E27FC236}">
              <a16:creationId xmlns:a16="http://schemas.microsoft.com/office/drawing/2014/main" id="{00000000-0008-0000-2000-0000D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1" name="207 CuadroTexto">
          <a:extLst>
            <a:ext uri="{FF2B5EF4-FFF2-40B4-BE49-F238E27FC236}">
              <a16:creationId xmlns:a16="http://schemas.microsoft.com/office/drawing/2014/main" id="{00000000-0008-0000-2000-0000D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2" name="208 CuadroTexto">
          <a:extLst>
            <a:ext uri="{FF2B5EF4-FFF2-40B4-BE49-F238E27FC236}">
              <a16:creationId xmlns:a16="http://schemas.microsoft.com/office/drawing/2014/main" id="{00000000-0008-0000-2000-0000D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3" name="209 CuadroTexto">
          <a:extLst>
            <a:ext uri="{FF2B5EF4-FFF2-40B4-BE49-F238E27FC236}">
              <a16:creationId xmlns:a16="http://schemas.microsoft.com/office/drawing/2014/main" id="{00000000-0008-0000-2000-0000D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4" name="210 CuadroTexto">
          <a:extLst>
            <a:ext uri="{FF2B5EF4-FFF2-40B4-BE49-F238E27FC236}">
              <a16:creationId xmlns:a16="http://schemas.microsoft.com/office/drawing/2014/main" id="{00000000-0008-0000-2000-0000D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5" name="211 CuadroTexto">
          <a:extLst>
            <a:ext uri="{FF2B5EF4-FFF2-40B4-BE49-F238E27FC236}">
              <a16:creationId xmlns:a16="http://schemas.microsoft.com/office/drawing/2014/main" id="{00000000-0008-0000-2000-0000D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6" name="212 CuadroTexto">
          <a:extLst>
            <a:ext uri="{FF2B5EF4-FFF2-40B4-BE49-F238E27FC236}">
              <a16:creationId xmlns:a16="http://schemas.microsoft.com/office/drawing/2014/main" id="{00000000-0008-0000-2000-0000D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7" name="213 CuadroTexto">
          <a:extLst>
            <a:ext uri="{FF2B5EF4-FFF2-40B4-BE49-F238E27FC236}">
              <a16:creationId xmlns:a16="http://schemas.microsoft.com/office/drawing/2014/main" id="{00000000-0008-0000-2000-0000D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8" name="214 CuadroTexto">
          <a:extLst>
            <a:ext uri="{FF2B5EF4-FFF2-40B4-BE49-F238E27FC236}">
              <a16:creationId xmlns:a16="http://schemas.microsoft.com/office/drawing/2014/main" id="{00000000-0008-0000-2000-0000E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09" name="215 CuadroTexto">
          <a:extLst>
            <a:ext uri="{FF2B5EF4-FFF2-40B4-BE49-F238E27FC236}">
              <a16:creationId xmlns:a16="http://schemas.microsoft.com/office/drawing/2014/main" id="{00000000-0008-0000-2000-0000E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0" name="216 CuadroTexto">
          <a:extLst>
            <a:ext uri="{FF2B5EF4-FFF2-40B4-BE49-F238E27FC236}">
              <a16:creationId xmlns:a16="http://schemas.microsoft.com/office/drawing/2014/main" id="{00000000-0008-0000-2000-0000E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1" name="217 CuadroTexto">
          <a:extLst>
            <a:ext uri="{FF2B5EF4-FFF2-40B4-BE49-F238E27FC236}">
              <a16:creationId xmlns:a16="http://schemas.microsoft.com/office/drawing/2014/main" id="{00000000-0008-0000-2000-0000E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2" name="218 CuadroTexto">
          <a:extLst>
            <a:ext uri="{FF2B5EF4-FFF2-40B4-BE49-F238E27FC236}">
              <a16:creationId xmlns:a16="http://schemas.microsoft.com/office/drawing/2014/main" id="{00000000-0008-0000-2000-0000E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3" name="219 CuadroTexto">
          <a:extLst>
            <a:ext uri="{FF2B5EF4-FFF2-40B4-BE49-F238E27FC236}">
              <a16:creationId xmlns:a16="http://schemas.microsoft.com/office/drawing/2014/main" id="{00000000-0008-0000-2000-0000E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4" name="220 CuadroTexto">
          <a:extLst>
            <a:ext uri="{FF2B5EF4-FFF2-40B4-BE49-F238E27FC236}">
              <a16:creationId xmlns:a16="http://schemas.microsoft.com/office/drawing/2014/main" id="{00000000-0008-0000-2000-0000E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5" name="221 CuadroTexto">
          <a:extLst>
            <a:ext uri="{FF2B5EF4-FFF2-40B4-BE49-F238E27FC236}">
              <a16:creationId xmlns:a16="http://schemas.microsoft.com/office/drawing/2014/main" id="{00000000-0008-0000-2000-0000E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6" name="222 CuadroTexto">
          <a:extLst>
            <a:ext uri="{FF2B5EF4-FFF2-40B4-BE49-F238E27FC236}">
              <a16:creationId xmlns:a16="http://schemas.microsoft.com/office/drawing/2014/main" id="{00000000-0008-0000-2000-0000E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7" name="223 CuadroTexto">
          <a:extLst>
            <a:ext uri="{FF2B5EF4-FFF2-40B4-BE49-F238E27FC236}">
              <a16:creationId xmlns:a16="http://schemas.microsoft.com/office/drawing/2014/main" id="{00000000-0008-0000-2000-0000E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8" name="224 CuadroTexto">
          <a:extLst>
            <a:ext uri="{FF2B5EF4-FFF2-40B4-BE49-F238E27FC236}">
              <a16:creationId xmlns:a16="http://schemas.microsoft.com/office/drawing/2014/main" id="{00000000-0008-0000-2000-0000E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19" name="225 CuadroTexto">
          <a:extLst>
            <a:ext uri="{FF2B5EF4-FFF2-40B4-BE49-F238E27FC236}">
              <a16:creationId xmlns:a16="http://schemas.microsoft.com/office/drawing/2014/main" id="{00000000-0008-0000-2000-0000E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0" name="226 CuadroTexto">
          <a:extLst>
            <a:ext uri="{FF2B5EF4-FFF2-40B4-BE49-F238E27FC236}">
              <a16:creationId xmlns:a16="http://schemas.microsoft.com/office/drawing/2014/main" id="{00000000-0008-0000-2000-0000E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1" name="227 CuadroTexto">
          <a:extLst>
            <a:ext uri="{FF2B5EF4-FFF2-40B4-BE49-F238E27FC236}">
              <a16:creationId xmlns:a16="http://schemas.microsoft.com/office/drawing/2014/main" id="{00000000-0008-0000-2000-0000E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2" name="228 CuadroTexto">
          <a:extLst>
            <a:ext uri="{FF2B5EF4-FFF2-40B4-BE49-F238E27FC236}">
              <a16:creationId xmlns:a16="http://schemas.microsoft.com/office/drawing/2014/main" id="{00000000-0008-0000-2000-0000E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3" name="229 CuadroTexto">
          <a:extLst>
            <a:ext uri="{FF2B5EF4-FFF2-40B4-BE49-F238E27FC236}">
              <a16:creationId xmlns:a16="http://schemas.microsoft.com/office/drawing/2014/main" id="{00000000-0008-0000-2000-0000E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4" name="230 CuadroTexto">
          <a:extLst>
            <a:ext uri="{FF2B5EF4-FFF2-40B4-BE49-F238E27FC236}">
              <a16:creationId xmlns:a16="http://schemas.microsoft.com/office/drawing/2014/main" id="{00000000-0008-0000-2000-0000F0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5" name="231 CuadroTexto">
          <a:extLst>
            <a:ext uri="{FF2B5EF4-FFF2-40B4-BE49-F238E27FC236}">
              <a16:creationId xmlns:a16="http://schemas.microsoft.com/office/drawing/2014/main" id="{00000000-0008-0000-2000-0000F1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6" name="232 CuadroTexto">
          <a:extLst>
            <a:ext uri="{FF2B5EF4-FFF2-40B4-BE49-F238E27FC236}">
              <a16:creationId xmlns:a16="http://schemas.microsoft.com/office/drawing/2014/main" id="{00000000-0008-0000-2000-0000F2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7" name="233 CuadroTexto">
          <a:extLst>
            <a:ext uri="{FF2B5EF4-FFF2-40B4-BE49-F238E27FC236}">
              <a16:creationId xmlns:a16="http://schemas.microsoft.com/office/drawing/2014/main" id="{00000000-0008-0000-2000-0000F3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8" name="234 CuadroTexto">
          <a:extLst>
            <a:ext uri="{FF2B5EF4-FFF2-40B4-BE49-F238E27FC236}">
              <a16:creationId xmlns:a16="http://schemas.microsoft.com/office/drawing/2014/main" id="{00000000-0008-0000-2000-0000F4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29" name="235 CuadroTexto">
          <a:extLst>
            <a:ext uri="{FF2B5EF4-FFF2-40B4-BE49-F238E27FC236}">
              <a16:creationId xmlns:a16="http://schemas.microsoft.com/office/drawing/2014/main" id="{00000000-0008-0000-2000-0000F5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0" name="236 CuadroTexto">
          <a:extLst>
            <a:ext uri="{FF2B5EF4-FFF2-40B4-BE49-F238E27FC236}">
              <a16:creationId xmlns:a16="http://schemas.microsoft.com/office/drawing/2014/main" id="{00000000-0008-0000-2000-0000F6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1" name="237 CuadroTexto">
          <a:extLst>
            <a:ext uri="{FF2B5EF4-FFF2-40B4-BE49-F238E27FC236}">
              <a16:creationId xmlns:a16="http://schemas.microsoft.com/office/drawing/2014/main" id="{00000000-0008-0000-2000-0000F7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2" name="238 CuadroTexto">
          <a:extLst>
            <a:ext uri="{FF2B5EF4-FFF2-40B4-BE49-F238E27FC236}">
              <a16:creationId xmlns:a16="http://schemas.microsoft.com/office/drawing/2014/main" id="{00000000-0008-0000-2000-0000F8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3" name="239 CuadroTexto">
          <a:extLst>
            <a:ext uri="{FF2B5EF4-FFF2-40B4-BE49-F238E27FC236}">
              <a16:creationId xmlns:a16="http://schemas.microsoft.com/office/drawing/2014/main" id="{00000000-0008-0000-2000-0000F9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4" name="240 CuadroTexto">
          <a:extLst>
            <a:ext uri="{FF2B5EF4-FFF2-40B4-BE49-F238E27FC236}">
              <a16:creationId xmlns:a16="http://schemas.microsoft.com/office/drawing/2014/main" id="{00000000-0008-0000-2000-0000FA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5" name="241 CuadroTexto">
          <a:extLst>
            <a:ext uri="{FF2B5EF4-FFF2-40B4-BE49-F238E27FC236}">
              <a16:creationId xmlns:a16="http://schemas.microsoft.com/office/drawing/2014/main" id="{00000000-0008-0000-2000-0000FB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6" name="242 CuadroTexto">
          <a:extLst>
            <a:ext uri="{FF2B5EF4-FFF2-40B4-BE49-F238E27FC236}">
              <a16:creationId xmlns:a16="http://schemas.microsoft.com/office/drawing/2014/main" id="{00000000-0008-0000-2000-0000FC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7" name="243 CuadroTexto">
          <a:extLst>
            <a:ext uri="{FF2B5EF4-FFF2-40B4-BE49-F238E27FC236}">
              <a16:creationId xmlns:a16="http://schemas.microsoft.com/office/drawing/2014/main" id="{00000000-0008-0000-2000-0000FD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8" name="244 CuadroTexto">
          <a:extLst>
            <a:ext uri="{FF2B5EF4-FFF2-40B4-BE49-F238E27FC236}">
              <a16:creationId xmlns:a16="http://schemas.microsoft.com/office/drawing/2014/main" id="{00000000-0008-0000-2000-0000FE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39" name="245 CuadroTexto">
          <a:extLst>
            <a:ext uri="{FF2B5EF4-FFF2-40B4-BE49-F238E27FC236}">
              <a16:creationId xmlns:a16="http://schemas.microsoft.com/office/drawing/2014/main" id="{00000000-0008-0000-2000-0000FF0E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0" name="246 CuadroTexto">
          <a:extLst>
            <a:ext uri="{FF2B5EF4-FFF2-40B4-BE49-F238E27FC236}">
              <a16:creationId xmlns:a16="http://schemas.microsoft.com/office/drawing/2014/main" id="{00000000-0008-0000-2000-00000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1" name="247 CuadroTexto">
          <a:extLst>
            <a:ext uri="{FF2B5EF4-FFF2-40B4-BE49-F238E27FC236}">
              <a16:creationId xmlns:a16="http://schemas.microsoft.com/office/drawing/2014/main" id="{00000000-0008-0000-2000-00000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2" name="248 CuadroTexto">
          <a:extLst>
            <a:ext uri="{FF2B5EF4-FFF2-40B4-BE49-F238E27FC236}">
              <a16:creationId xmlns:a16="http://schemas.microsoft.com/office/drawing/2014/main" id="{00000000-0008-0000-2000-00000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3" name="249 CuadroTexto">
          <a:extLst>
            <a:ext uri="{FF2B5EF4-FFF2-40B4-BE49-F238E27FC236}">
              <a16:creationId xmlns:a16="http://schemas.microsoft.com/office/drawing/2014/main" id="{00000000-0008-0000-2000-00000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4" name="250 CuadroTexto">
          <a:extLst>
            <a:ext uri="{FF2B5EF4-FFF2-40B4-BE49-F238E27FC236}">
              <a16:creationId xmlns:a16="http://schemas.microsoft.com/office/drawing/2014/main" id="{00000000-0008-0000-2000-00000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5" name="251 CuadroTexto">
          <a:extLst>
            <a:ext uri="{FF2B5EF4-FFF2-40B4-BE49-F238E27FC236}">
              <a16:creationId xmlns:a16="http://schemas.microsoft.com/office/drawing/2014/main" id="{00000000-0008-0000-2000-00000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6" name="252 CuadroTexto">
          <a:extLst>
            <a:ext uri="{FF2B5EF4-FFF2-40B4-BE49-F238E27FC236}">
              <a16:creationId xmlns:a16="http://schemas.microsoft.com/office/drawing/2014/main" id="{00000000-0008-0000-2000-00000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7" name="253 CuadroTexto">
          <a:extLst>
            <a:ext uri="{FF2B5EF4-FFF2-40B4-BE49-F238E27FC236}">
              <a16:creationId xmlns:a16="http://schemas.microsoft.com/office/drawing/2014/main" id="{00000000-0008-0000-2000-00000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8" name="254 CuadroTexto">
          <a:extLst>
            <a:ext uri="{FF2B5EF4-FFF2-40B4-BE49-F238E27FC236}">
              <a16:creationId xmlns:a16="http://schemas.microsoft.com/office/drawing/2014/main" id="{00000000-0008-0000-2000-00000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49" name="255 CuadroTexto">
          <a:extLst>
            <a:ext uri="{FF2B5EF4-FFF2-40B4-BE49-F238E27FC236}">
              <a16:creationId xmlns:a16="http://schemas.microsoft.com/office/drawing/2014/main" id="{00000000-0008-0000-2000-00000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0" name="256 CuadroTexto">
          <a:extLst>
            <a:ext uri="{FF2B5EF4-FFF2-40B4-BE49-F238E27FC236}">
              <a16:creationId xmlns:a16="http://schemas.microsoft.com/office/drawing/2014/main" id="{00000000-0008-0000-2000-00000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1" name="257 CuadroTexto">
          <a:extLst>
            <a:ext uri="{FF2B5EF4-FFF2-40B4-BE49-F238E27FC236}">
              <a16:creationId xmlns:a16="http://schemas.microsoft.com/office/drawing/2014/main" id="{00000000-0008-0000-2000-00000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2" name="258 CuadroTexto">
          <a:extLst>
            <a:ext uri="{FF2B5EF4-FFF2-40B4-BE49-F238E27FC236}">
              <a16:creationId xmlns:a16="http://schemas.microsoft.com/office/drawing/2014/main" id="{00000000-0008-0000-2000-00000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3" name="259 CuadroTexto">
          <a:extLst>
            <a:ext uri="{FF2B5EF4-FFF2-40B4-BE49-F238E27FC236}">
              <a16:creationId xmlns:a16="http://schemas.microsoft.com/office/drawing/2014/main" id="{00000000-0008-0000-2000-00000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4" name="260 CuadroTexto">
          <a:extLst>
            <a:ext uri="{FF2B5EF4-FFF2-40B4-BE49-F238E27FC236}">
              <a16:creationId xmlns:a16="http://schemas.microsoft.com/office/drawing/2014/main" id="{00000000-0008-0000-2000-00000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5" name="261 CuadroTexto">
          <a:extLst>
            <a:ext uri="{FF2B5EF4-FFF2-40B4-BE49-F238E27FC236}">
              <a16:creationId xmlns:a16="http://schemas.microsoft.com/office/drawing/2014/main" id="{00000000-0008-0000-2000-00000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6" name="262 CuadroTexto">
          <a:extLst>
            <a:ext uri="{FF2B5EF4-FFF2-40B4-BE49-F238E27FC236}">
              <a16:creationId xmlns:a16="http://schemas.microsoft.com/office/drawing/2014/main" id="{00000000-0008-0000-2000-00001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7" name="263 CuadroTexto">
          <a:extLst>
            <a:ext uri="{FF2B5EF4-FFF2-40B4-BE49-F238E27FC236}">
              <a16:creationId xmlns:a16="http://schemas.microsoft.com/office/drawing/2014/main" id="{00000000-0008-0000-2000-00001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8" name="264 CuadroTexto">
          <a:extLst>
            <a:ext uri="{FF2B5EF4-FFF2-40B4-BE49-F238E27FC236}">
              <a16:creationId xmlns:a16="http://schemas.microsoft.com/office/drawing/2014/main" id="{00000000-0008-0000-2000-00001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59" name="265 CuadroTexto">
          <a:extLst>
            <a:ext uri="{FF2B5EF4-FFF2-40B4-BE49-F238E27FC236}">
              <a16:creationId xmlns:a16="http://schemas.microsoft.com/office/drawing/2014/main" id="{00000000-0008-0000-2000-00001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0" name="266 CuadroTexto">
          <a:extLst>
            <a:ext uri="{FF2B5EF4-FFF2-40B4-BE49-F238E27FC236}">
              <a16:creationId xmlns:a16="http://schemas.microsoft.com/office/drawing/2014/main" id="{00000000-0008-0000-2000-00001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61" name="267 CuadroTexto">
          <a:extLst>
            <a:ext uri="{FF2B5EF4-FFF2-40B4-BE49-F238E27FC236}">
              <a16:creationId xmlns:a16="http://schemas.microsoft.com/office/drawing/2014/main" id="{00000000-0008-0000-2000-00001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2" name="268 CuadroTexto">
          <a:extLst>
            <a:ext uri="{FF2B5EF4-FFF2-40B4-BE49-F238E27FC236}">
              <a16:creationId xmlns:a16="http://schemas.microsoft.com/office/drawing/2014/main" id="{00000000-0008-0000-2000-00001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3" name="269 CuadroTexto">
          <a:extLst>
            <a:ext uri="{FF2B5EF4-FFF2-40B4-BE49-F238E27FC236}">
              <a16:creationId xmlns:a16="http://schemas.microsoft.com/office/drawing/2014/main" id="{00000000-0008-0000-2000-000017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4" name="270 CuadroTexto">
          <a:extLst>
            <a:ext uri="{FF2B5EF4-FFF2-40B4-BE49-F238E27FC236}">
              <a16:creationId xmlns:a16="http://schemas.microsoft.com/office/drawing/2014/main" id="{00000000-0008-0000-2000-000018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5" name="271 CuadroTexto">
          <a:extLst>
            <a:ext uri="{FF2B5EF4-FFF2-40B4-BE49-F238E27FC236}">
              <a16:creationId xmlns:a16="http://schemas.microsoft.com/office/drawing/2014/main" id="{00000000-0008-0000-2000-000019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6" name="272 CuadroTexto">
          <a:extLst>
            <a:ext uri="{FF2B5EF4-FFF2-40B4-BE49-F238E27FC236}">
              <a16:creationId xmlns:a16="http://schemas.microsoft.com/office/drawing/2014/main" id="{00000000-0008-0000-2000-00001A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7" name="273 CuadroTexto">
          <a:extLst>
            <a:ext uri="{FF2B5EF4-FFF2-40B4-BE49-F238E27FC236}">
              <a16:creationId xmlns:a16="http://schemas.microsoft.com/office/drawing/2014/main" id="{00000000-0008-0000-2000-00001B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8" name="274 CuadroTexto">
          <a:extLst>
            <a:ext uri="{FF2B5EF4-FFF2-40B4-BE49-F238E27FC236}">
              <a16:creationId xmlns:a16="http://schemas.microsoft.com/office/drawing/2014/main" id="{00000000-0008-0000-2000-00001C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69" name="275 CuadroTexto">
          <a:extLst>
            <a:ext uri="{FF2B5EF4-FFF2-40B4-BE49-F238E27FC236}">
              <a16:creationId xmlns:a16="http://schemas.microsoft.com/office/drawing/2014/main" id="{00000000-0008-0000-2000-00001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0" name="276 CuadroTexto">
          <a:extLst>
            <a:ext uri="{FF2B5EF4-FFF2-40B4-BE49-F238E27FC236}">
              <a16:creationId xmlns:a16="http://schemas.microsoft.com/office/drawing/2014/main" id="{00000000-0008-0000-2000-00001E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1" name="277 CuadroTexto">
          <a:extLst>
            <a:ext uri="{FF2B5EF4-FFF2-40B4-BE49-F238E27FC236}">
              <a16:creationId xmlns:a16="http://schemas.microsoft.com/office/drawing/2014/main" id="{00000000-0008-0000-2000-00001F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2" name="278 CuadroTexto">
          <a:extLst>
            <a:ext uri="{FF2B5EF4-FFF2-40B4-BE49-F238E27FC236}">
              <a16:creationId xmlns:a16="http://schemas.microsoft.com/office/drawing/2014/main" id="{00000000-0008-0000-2000-000020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3" name="279 CuadroTexto">
          <a:extLst>
            <a:ext uri="{FF2B5EF4-FFF2-40B4-BE49-F238E27FC236}">
              <a16:creationId xmlns:a16="http://schemas.microsoft.com/office/drawing/2014/main" id="{00000000-0008-0000-2000-000021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4" name="280 CuadroTexto">
          <a:extLst>
            <a:ext uri="{FF2B5EF4-FFF2-40B4-BE49-F238E27FC236}">
              <a16:creationId xmlns:a16="http://schemas.microsoft.com/office/drawing/2014/main" id="{00000000-0008-0000-2000-000022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5" name="281 CuadroTexto">
          <a:extLst>
            <a:ext uri="{FF2B5EF4-FFF2-40B4-BE49-F238E27FC236}">
              <a16:creationId xmlns:a16="http://schemas.microsoft.com/office/drawing/2014/main" id="{00000000-0008-0000-2000-000023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6" name="282 CuadroTexto">
          <a:extLst>
            <a:ext uri="{FF2B5EF4-FFF2-40B4-BE49-F238E27FC236}">
              <a16:creationId xmlns:a16="http://schemas.microsoft.com/office/drawing/2014/main" id="{00000000-0008-0000-2000-000024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7" name="283 CuadroTexto">
          <a:extLst>
            <a:ext uri="{FF2B5EF4-FFF2-40B4-BE49-F238E27FC236}">
              <a16:creationId xmlns:a16="http://schemas.microsoft.com/office/drawing/2014/main" id="{00000000-0008-0000-2000-000025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3878" name="284 CuadroTexto">
          <a:extLst>
            <a:ext uri="{FF2B5EF4-FFF2-40B4-BE49-F238E27FC236}">
              <a16:creationId xmlns:a16="http://schemas.microsoft.com/office/drawing/2014/main" id="{00000000-0008-0000-2000-00002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79" name="285 CuadroTexto">
          <a:extLst>
            <a:ext uri="{FF2B5EF4-FFF2-40B4-BE49-F238E27FC236}">
              <a16:creationId xmlns:a16="http://schemas.microsoft.com/office/drawing/2014/main" id="{00000000-0008-0000-2000-00002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0" name="286 CuadroTexto">
          <a:extLst>
            <a:ext uri="{FF2B5EF4-FFF2-40B4-BE49-F238E27FC236}">
              <a16:creationId xmlns:a16="http://schemas.microsoft.com/office/drawing/2014/main" id="{00000000-0008-0000-2000-00002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1" name="287 CuadroTexto">
          <a:extLst>
            <a:ext uri="{FF2B5EF4-FFF2-40B4-BE49-F238E27FC236}">
              <a16:creationId xmlns:a16="http://schemas.microsoft.com/office/drawing/2014/main" id="{00000000-0008-0000-2000-00002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2" name="288 CuadroTexto">
          <a:extLst>
            <a:ext uri="{FF2B5EF4-FFF2-40B4-BE49-F238E27FC236}">
              <a16:creationId xmlns:a16="http://schemas.microsoft.com/office/drawing/2014/main" id="{00000000-0008-0000-2000-00002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3" name="289 CuadroTexto">
          <a:extLst>
            <a:ext uri="{FF2B5EF4-FFF2-40B4-BE49-F238E27FC236}">
              <a16:creationId xmlns:a16="http://schemas.microsoft.com/office/drawing/2014/main" id="{00000000-0008-0000-2000-00002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4" name="290 CuadroTexto">
          <a:extLst>
            <a:ext uri="{FF2B5EF4-FFF2-40B4-BE49-F238E27FC236}">
              <a16:creationId xmlns:a16="http://schemas.microsoft.com/office/drawing/2014/main" id="{00000000-0008-0000-2000-00002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5" name="291 CuadroTexto">
          <a:extLst>
            <a:ext uri="{FF2B5EF4-FFF2-40B4-BE49-F238E27FC236}">
              <a16:creationId xmlns:a16="http://schemas.microsoft.com/office/drawing/2014/main" id="{00000000-0008-0000-2000-00002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6" name="292 CuadroTexto">
          <a:extLst>
            <a:ext uri="{FF2B5EF4-FFF2-40B4-BE49-F238E27FC236}">
              <a16:creationId xmlns:a16="http://schemas.microsoft.com/office/drawing/2014/main" id="{00000000-0008-0000-2000-00002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7" name="293 CuadroTexto">
          <a:extLst>
            <a:ext uri="{FF2B5EF4-FFF2-40B4-BE49-F238E27FC236}">
              <a16:creationId xmlns:a16="http://schemas.microsoft.com/office/drawing/2014/main" id="{00000000-0008-0000-2000-00002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8" name="294 CuadroTexto">
          <a:extLst>
            <a:ext uri="{FF2B5EF4-FFF2-40B4-BE49-F238E27FC236}">
              <a16:creationId xmlns:a16="http://schemas.microsoft.com/office/drawing/2014/main" id="{00000000-0008-0000-2000-00003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89" name="295 CuadroTexto">
          <a:extLst>
            <a:ext uri="{FF2B5EF4-FFF2-40B4-BE49-F238E27FC236}">
              <a16:creationId xmlns:a16="http://schemas.microsoft.com/office/drawing/2014/main" id="{00000000-0008-0000-2000-00003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0" name="298 CuadroTexto">
          <a:extLst>
            <a:ext uri="{FF2B5EF4-FFF2-40B4-BE49-F238E27FC236}">
              <a16:creationId xmlns:a16="http://schemas.microsoft.com/office/drawing/2014/main" id="{00000000-0008-0000-2000-000032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1" name="299 CuadroTexto">
          <a:extLst>
            <a:ext uri="{FF2B5EF4-FFF2-40B4-BE49-F238E27FC236}">
              <a16:creationId xmlns:a16="http://schemas.microsoft.com/office/drawing/2014/main" id="{00000000-0008-0000-2000-000033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2" name="300 CuadroTexto">
          <a:extLst>
            <a:ext uri="{FF2B5EF4-FFF2-40B4-BE49-F238E27FC236}">
              <a16:creationId xmlns:a16="http://schemas.microsoft.com/office/drawing/2014/main" id="{00000000-0008-0000-2000-000034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3" name="301 CuadroTexto">
          <a:extLst>
            <a:ext uri="{FF2B5EF4-FFF2-40B4-BE49-F238E27FC236}">
              <a16:creationId xmlns:a16="http://schemas.microsoft.com/office/drawing/2014/main" id="{00000000-0008-0000-2000-000035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4" name="302 CuadroTexto">
          <a:extLst>
            <a:ext uri="{FF2B5EF4-FFF2-40B4-BE49-F238E27FC236}">
              <a16:creationId xmlns:a16="http://schemas.microsoft.com/office/drawing/2014/main" id="{00000000-0008-0000-2000-000036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5" name="303 CuadroTexto">
          <a:extLst>
            <a:ext uri="{FF2B5EF4-FFF2-40B4-BE49-F238E27FC236}">
              <a16:creationId xmlns:a16="http://schemas.microsoft.com/office/drawing/2014/main" id="{00000000-0008-0000-2000-000037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6" name="304 CuadroTexto">
          <a:extLst>
            <a:ext uri="{FF2B5EF4-FFF2-40B4-BE49-F238E27FC236}">
              <a16:creationId xmlns:a16="http://schemas.microsoft.com/office/drawing/2014/main" id="{00000000-0008-0000-2000-000038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7" name="305 CuadroTexto">
          <a:extLst>
            <a:ext uri="{FF2B5EF4-FFF2-40B4-BE49-F238E27FC236}">
              <a16:creationId xmlns:a16="http://schemas.microsoft.com/office/drawing/2014/main" id="{00000000-0008-0000-2000-000039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3898" name="452 CuadroTexto">
          <a:extLst>
            <a:ext uri="{FF2B5EF4-FFF2-40B4-BE49-F238E27FC236}">
              <a16:creationId xmlns:a16="http://schemas.microsoft.com/office/drawing/2014/main" id="{00000000-0008-0000-2000-00003A0F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899" name="17 CuadroTexto">
          <a:extLst>
            <a:ext uri="{FF2B5EF4-FFF2-40B4-BE49-F238E27FC236}">
              <a16:creationId xmlns:a16="http://schemas.microsoft.com/office/drawing/2014/main" id="{00000000-0008-0000-2000-00003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0" name="90 CuadroTexto">
          <a:extLst>
            <a:ext uri="{FF2B5EF4-FFF2-40B4-BE49-F238E27FC236}">
              <a16:creationId xmlns:a16="http://schemas.microsoft.com/office/drawing/2014/main" id="{00000000-0008-0000-2000-00003C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1" name="91 CuadroTexto">
          <a:extLst>
            <a:ext uri="{FF2B5EF4-FFF2-40B4-BE49-F238E27FC236}">
              <a16:creationId xmlns:a16="http://schemas.microsoft.com/office/drawing/2014/main" id="{00000000-0008-0000-2000-00003D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2" name="92 CuadroTexto">
          <a:extLst>
            <a:ext uri="{FF2B5EF4-FFF2-40B4-BE49-F238E27FC236}">
              <a16:creationId xmlns:a16="http://schemas.microsoft.com/office/drawing/2014/main" id="{00000000-0008-0000-2000-00003E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3" name="93 CuadroTexto">
          <a:extLst>
            <a:ext uri="{FF2B5EF4-FFF2-40B4-BE49-F238E27FC236}">
              <a16:creationId xmlns:a16="http://schemas.microsoft.com/office/drawing/2014/main" id="{00000000-0008-0000-2000-00003F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4" name="94 CuadroTexto">
          <a:extLst>
            <a:ext uri="{FF2B5EF4-FFF2-40B4-BE49-F238E27FC236}">
              <a16:creationId xmlns:a16="http://schemas.microsoft.com/office/drawing/2014/main" id="{00000000-0008-0000-2000-000040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5" name="95 CuadroTexto">
          <a:extLst>
            <a:ext uri="{FF2B5EF4-FFF2-40B4-BE49-F238E27FC236}">
              <a16:creationId xmlns:a16="http://schemas.microsoft.com/office/drawing/2014/main" id="{00000000-0008-0000-2000-000041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6" name="96 CuadroTexto">
          <a:extLst>
            <a:ext uri="{FF2B5EF4-FFF2-40B4-BE49-F238E27FC236}">
              <a16:creationId xmlns:a16="http://schemas.microsoft.com/office/drawing/2014/main" id="{00000000-0008-0000-2000-000042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7" name="97 CuadroTexto">
          <a:extLst>
            <a:ext uri="{FF2B5EF4-FFF2-40B4-BE49-F238E27FC236}">
              <a16:creationId xmlns:a16="http://schemas.microsoft.com/office/drawing/2014/main" id="{00000000-0008-0000-2000-000043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8" name="98 CuadroTexto">
          <a:extLst>
            <a:ext uri="{FF2B5EF4-FFF2-40B4-BE49-F238E27FC236}">
              <a16:creationId xmlns:a16="http://schemas.microsoft.com/office/drawing/2014/main" id="{00000000-0008-0000-2000-000044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09" name="99 CuadroTexto">
          <a:extLst>
            <a:ext uri="{FF2B5EF4-FFF2-40B4-BE49-F238E27FC236}">
              <a16:creationId xmlns:a16="http://schemas.microsoft.com/office/drawing/2014/main" id="{00000000-0008-0000-2000-000045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0" name="100 CuadroTexto">
          <a:extLst>
            <a:ext uri="{FF2B5EF4-FFF2-40B4-BE49-F238E27FC236}">
              <a16:creationId xmlns:a16="http://schemas.microsoft.com/office/drawing/2014/main" id="{00000000-0008-0000-2000-000046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3911" name="101 CuadroTexto">
          <a:extLst>
            <a:ext uri="{FF2B5EF4-FFF2-40B4-BE49-F238E27FC236}">
              <a16:creationId xmlns:a16="http://schemas.microsoft.com/office/drawing/2014/main" id="{00000000-0008-0000-2000-0000470F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2" name="118 CuadroTexto">
          <a:extLst>
            <a:ext uri="{FF2B5EF4-FFF2-40B4-BE49-F238E27FC236}">
              <a16:creationId xmlns:a16="http://schemas.microsoft.com/office/drawing/2014/main" id="{00000000-0008-0000-2000-00004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3" name="119 CuadroTexto">
          <a:extLst>
            <a:ext uri="{FF2B5EF4-FFF2-40B4-BE49-F238E27FC236}">
              <a16:creationId xmlns:a16="http://schemas.microsoft.com/office/drawing/2014/main" id="{00000000-0008-0000-2000-00004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4" name="120 CuadroTexto">
          <a:extLst>
            <a:ext uri="{FF2B5EF4-FFF2-40B4-BE49-F238E27FC236}">
              <a16:creationId xmlns:a16="http://schemas.microsoft.com/office/drawing/2014/main" id="{00000000-0008-0000-2000-00004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5" name="121 CuadroTexto">
          <a:extLst>
            <a:ext uri="{FF2B5EF4-FFF2-40B4-BE49-F238E27FC236}">
              <a16:creationId xmlns:a16="http://schemas.microsoft.com/office/drawing/2014/main" id="{00000000-0008-0000-2000-00004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6" name="122 CuadroTexto">
          <a:extLst>
            <a:ext uri="{FF2B5EF4-FFF2-40B4-BE49-F238E27FC236}">
              <a16:creationId xmlns:a16="http://schemas.microsoft.com/office/drawing/2014/main" id="{00000000-0008-0000-2000-00004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7" name="123 CuadroTexto">
          <a:extLst>
            <a:ext uri="{FF2B5EF4-FFF2-40B4-BE49-F238E27FC236}">
              <a16:creationId xmlns:a16="http://schemas.microsoft.com/office/drawing/2014/main" id="{00000000-0008-0000-2000-00004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8" name="124 CuadroTexto">
          <a:extLst>
            <a:ext uri="{FF2B5EF4-FFF2-40B4-BE49-F238E27FC236}">
              <a16:creationId xmlns:a16="http://schemas.microsoft.com/office/drawing/2014/main" id="{00000000-0008-0000-2000-00004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19" name="125 CuadroTexto">
          <a:extLst>
            <a:ext uri="{FF2B5EF4-FFF2-40B4-BE49-F238E27FC236}">
              <a16:creationId xmlns:a16="http://schemas.microsoft.com/office/drawing/2014/main" id="{00000000-0008-0000-2000-00004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0" name="143 CuadroTexto">
          <a:extLst>
            <a:ext uri="{FF2B5EF4-FFF2-40B4-BE49-F238E27FC236}">
              <a16:creationId xmlns:a16="http://schemas.microsoft.com/office/drawing/2014/main" id="{00000000-0008-0000-2000-00005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1" name="144 CuadroTexto">
          <a:extLst>
            <a:ext uri="{FF2B5EF4-FFF2-40B4-BE49-F238E27FC236}">
              <a16:creationId xmlns:a16="http://schemas.microsoft.com/office/drawing/2014/main" id="{00000000-0008-0000-2000-00005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2" name="145 CuadroTexto">
          <a:extLst>
            <a:ext uri="{FF2B5EF4-FFF2-40B4-BE49-F238E27FC236}">
              <a16:creationId xmlns:a16="http://schemas.microsoft.com/office/drawing/2014/main" id="{00000000-0008-0000-2000-00005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3" name="146 CuadroTexto">
          <a:extLst>
            <a:ext uri="{FF2B5EF4-FFF2-40B4-BE49-F238E27FC236}">
              <a16:creationId xmlns:a16="http://schemas.microsoft.com/office/drawing/2014/main" id="{00000000-0008-0000-2000-00005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4" name="147 CuadroTexto">
          <a:extLst>
            <a:ext uri="{FF2B5EF4-FFF2-40B4-BE49-F238E27FC236}">
              <a16:creationId xmlns:a16="http://schemas.microsoft.com/office/drawing/2014/main" id="{00000000-0008-0000-2000-00005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5" name="148 CuadroTexto">
          <a:extLst>
            <a:ext uri="{FF2B5EF4-FFF2-40B4-BE49-F238E27FC236}">
              <a16:creationId xmlns:a16="http://schemas.microsoft.com/office/drawing/2014/main" id="{00000000-0008-0000-2000-00005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6" name="149 CuadroTexto">
          <a:extLst>
            <a:ext uri="{FF2B5EF4-FFF2-40B4-BE49-F238E27FC236}">
              <a16:creationId xmlns:a16="http://schemas.microsoft.com/office/drawing/2014/main" id="{00000000-0008-0000-2000-00005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7" name="150 CuadroTexto">
          <a:extLst>
            <a:ext uri="{FF2B5EF4-FFF2-40B4-BE49-F238E27FC236}">
              <a16:creationId xmlns:a16="http://schemas.microsoft.com/office/drawing/2014/main" id="{00000000-0008-0000-2000-00005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8" name="151 CuadroTexto">
          <a:extLst>
            <a:ext uri="{FF2B5EF4-FFF2-40B4-BE49-F238E27FC236}">
              <a16:creationId xmlns:a16="http://schemas.microsoft.com/office/drawing/2014/main" id="{00000000-0008-0000-2000-00005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29" name="152 CuadroTexto">
          <a:extLst>
            <a:ext uri="{FF2B5EF4-FFF2-40B4-BE49-F238E27FC236}">
              <a16:creationId xmlns:a16="http://schemas.microsoft.com/office/drawing/2014/main" id="{00000000-0008-0000-2000-00005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0" name="153 CuadroTexto">
          <a:extLst>
            <a:ext uri="{FF2B5EF4-FFF2-40B4-BE49-F238E27FC236}">
              <a16:creationId xmlns:a16="http://schemas.microsoft.com/office/drawing/2014/main" id="{00000000-0008-0000-2000-00005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1" name="154 CuadroTexto">
          <a:extLst>
            <a:ext uri="{FF2B5EF4-FFF2-40B4-BE49-F238E27FC236}">
              <a16:creationId xmlns:a16="http://schemas.microsoft.com/office/drawing/2014/main" id="{00000000-0008-0000-2000-00005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2" name="155 CuadroTexto">
          <a:extLst>
            <a:ext uri="{FF2B5EF4-FFF2-40B4-BE49-F238E27FC236}">
              <a16:creationId xmlns:a16="http://schemas.microsoft.com/office/drawing/2014/main" id="{00000000-0008-0000-2000-00005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3" name="156 CuadroTexto">
          <a:extLst>
            <a:ext uri="{FF2B5EF4-FFF2-40B4-BE49-F238E27FC236}">
              <a16:creationId xmlns:a16="http://schemas.microsoft.com/office/drawing/2014/main" id="{00000000-0008-0000-2000-00005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4" name="157 CuadroTexto">
          <a:extLst>
            <a:ext uri="{FF2B5EF4-FFF2-40B4-BE49-F238E27FC236}">
              <a16:creationId xmlns:a16="http://schemas.microsoft.com/office/drawing/2014/main" id="{00000000-0008-0000-2000-00005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5" name="158 CuadroTexto">
          <a:extLst>
            <a:ext uri="{FF2B5EF4-FFF2-40B4-BE49-F238E27FC236}">
              <a16:creationId xmlns:a16="http://schemas.microsoft.com/office/drawing/2014/main" id="{00000000-0008-0000-2000-00005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6" name="159 CuadroTexto">
          <a:extLst>
            <a:ext uri="{FF2B5EF4-FFF2-40B4-BE49-F238E27FC236}">
              <a16:creationId xmlns:a16="http://schemas.microsoft.com/office/drawing/2014/main" id="{00000000-0008-0000-2000-00006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7" name="160 CuadroTexto">
          <a:extLst>
            <a:ext uri="{FF2B5EF4-FFF2-40B4-BE49-F238E27FC236}">
              <a16:creationId xmlns:a16="http://schemas.microsoft.com/office/drawing/2014/main" id="{00000000-0008-0000-2000-00006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8" name="161 CuadroTexto">
          <a:extLst>
            <a:ext uri="{FF2B5EF4-FFF2-40B4-BE49-F238E27FC236}">
              <a16:creationId xmlns:a16="http://schemas.microsoft.com/office/drawing/2014/main" id="{00000000-0008-0000-2000-00006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39" name="162 CuadroTexto">
          <a:extLst>
            <a:ext uri="{FF2B5EF4-FFF2-40B4-BE49-F238E27FC236}">
              <a16:creationId xmlns:a16="http://schemas.microsoft.com/office/drawing/2014/main" id="{00000000-0008-0000-2000-00006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0" name="163 CuadroTexto">
          <a:extLst>
            <a:ext uri="{FF2B5EF4-FFF2-40B4-BE49-F238E27FC236}">
              <a16:creationId xmlns:a16="http://schemas.microsoft.com/office/drawing/2014/main" id="{00000000-0008-0000-2000-00006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1" name="164 CuadroTexto">
          <a:extLst>
            <a:ext uri="{FF2B5EF4-FFF2-40B4-BE49-F238E27FC236}">
              <a16:creationId xmlns:a16="http://schemas.microsoft.com/office/drawing/2014/main" id="{00000000-0008-0000-2000-00006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2" name="165 CuadroTexto">
          <a:extLst>
            <a:ext uri="{FF2B5EF4-FFF2-40B4-BE49-F238E27FC236}">
              <a16:creationId xmlns:a16="http://schemas.microsoft.com/office/drawing/2014/main" id="{00000000-0008-0000-2000-00006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3" name="166 CuadroTexto">
          <a:extLst>
            <a:ext uri="{FF2B5EF4-FFF2-40B4-BE49-F238E27FC236}">
              <a16:creationId xmlns:a16="http://schemas.microsoft.com/office/drawing/2014/main" id="{00000000-0008-0000-2000-00006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4" name="167 CuadroTexto">
          <a:extLst>
            <a:ext uri="{FF2B5EF4-FFF2-40B4-BE49-F238E27FC236}">
              <a16:creationId xmlns:a16="http://schemas.microsoft.com/office/drawing/2014/main" id="{00000000-0008-0000-2000-00006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5" name="168 CuadroTexto">
          <a:extLst>
            <a:ext uri="{FF2B5EF4-FFF2-40B4-BE49-F238E27FC236}">
              <a16:creationId xmlns:a16="http://schemas.microsoft.com/office/drawing/2014/main" id="{00000000-0008-0000-2000-00006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6" name="169 CuadroTexto">
          <a:extLst>
            <a:ext uri="{FF2B5EF4-FFF2-40B4-BE49-F238E27FC236}">
              <a16:creationId xmlns:a16="http://schemas.microsoft.com/office/drawing/2014/main" id="{00000000-0008-0000-2000-00006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7" name="170 CuadroTexto">
          <a:extLst>
            <a:ext uri="{FF2B5EF4-FFF2-40B4-BE49-F238E27FC236}">
              <a16:creationId xmlns:a16="http://schemas.microsoft.com/office/drawing/2014/main" id="{00000000-0008-0000-2000-00006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8" name="171 CuadroTexto">
          <a:extLst>
            <a:ext uri="{FF2B5EF4-FFF2-40B4-BE49-F238E27FC236}">
              <a16:creationId xmlns:a16="http://schemas.microsoft.com/office/drawing/2014/main" id="{00000000-0008-0000-2000-00006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49" name="172 CuadroTexto">
          <a:extLst>
            <a:ext uri="{FF2B5EF4-FFF2-40B4-BE49-F238E27FC236}">
              <a16:creationId xmlns:a16="http://schemas.microsoft.com/office/drawing/2014/main" id="{00000000-0008-0000-2000-00006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0" name="173 CuadroTexto">
          <a:extLst>
            <a:ext uri="{FF2B5EF4-FFF2-40B4-BE49-F238E27FC236}">
              <a16:creationId xmlns:a16="http://schemas.microsoft.com/office/drawing/2014/main" id="{00000000-0008-0000-2000-00006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1" name="174 CuadroTexto">
          <a:extLst>
            <a:ext uri="{FF2B5EF4-FFF2-40B4-BE49-F238E27FC236}">
              <a16:creationId xmlns:a16="http://schemas.microsoft.com/office/drawing/2014/main" id="{00000000-0008-0000-2000-00006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2" name="175 CuadroTexto">
          <a:extLst>
            <a:ext uri="{FF2B5EF4-FFF2-40B4-BE49-F238E27FC236}">
              <a16:creationId xmlns:a16="http://schemas.microsoft.com/office/drawing/2014/main" id="{00000000-0008-0000-2000-00007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3" name="176 CuadroTexto">
          <a:extLst>
            <a:ext uri="{FF2B5EF4-FFF2-40B4-BE49-F238E27FC236}">
              <a16:creationId xmlns:a16="http://schemas.microsoft.com/office/drawing/2014/main" id="{00000000-0008-0000-2000-00007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4" name="177 CuadroTexto">
          <a:extLst>
            <a:ext uri="{FF2B5EF4-FFF2-40B4-BE49-F238E27FC236}">
              <a16:creationId xmlns:a16="http://schemas.microsoft.com/office/drawing/2014/main" id="{00000000-0008-0000-2000-00007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5" name="178 CuadroTexto">
          <a:extLst>
            <a:ext uri="{FF2B5EF4-FFF2-40B4-BE49-F238E27FC236}">
              <a16:creationId xmlns:a16="http://schemas.microsoft.com/office/drawing/2014/main" id="{00000000-0008-0000-2000-00007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6" name="179 CuadroTexto">
          <a:extLst>
            <a:ext uri="{FF2B5EF4-FFF2-40B4-BE49-F238E27FC236}">
              <a16:creationId xmlns:a16="http://schemas.microsoft.com/office/drawing/2014/main" id="{00000000-0008-0000-2000-00007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7" name="180 CuadroTexto">
          <a:extLst>
            <a:ext uri="{FF2B5EF4-FFF2-40B4-BE49-F238E27FC236}">
              <a16:creationId xmlns:a16="http://schemas.microsoft.com/office/drawing/2014/main" id="{00000000-0008-0000-2000-00007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8" name="181 CuadroTexto">
          <a:extLst>
            <a:ext uri="{FF2B5EF4-FFF2-40B4-BE49-F238E27FC236}">
              <a16:creationId xmlns:a16="http://schemas.microsoft.com/office/drawing/2014/main" id="{00000000-0008-0000-2000-00007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59" name="182 CuadroTexto">
          <a:extLst>
            <a:ext uri="{FF2B5EF4-FFF2-40B4-BE49-F238E27FC236}">
              <a16:creationId xmlns:a16="http://schemas.microsoft.com/office/drawing/2014/main" id="{00000000-0008-0000-2000-00007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0" name="183 CuadroTexto">
          <a:extLst>
            <a:ext uri="{FF2B5EF4-FFF2-40B4-BE49-F238E27FC236}">
              <a16:creationId xmlns:a16="http://schemas.microsoft.com/office/drawing/2014/main" id="{00000000-0008-0000-2000-00007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1" name="184 CuadroTexto">
          <a:extLst>
            <a:ext uri="{FF2B5EF4-FFF2-40B4-BE49-F238E27FC236}">
              <a16:creationId xmlns:a16="http://schemas.microsoft.com/office/drawing/2014/main" id="{00000000-0008-0000-2000-00007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2" name="185 CuadroTexto">
          <a:extLst>
            <a:ext uri="{FF2B5EF4-FFF2-40B4-BE49-F238E27FC236}">
              <a16:creationId xmlns:a16="http://schemas.microsoft.com/office/drawing/2014/main" id="{00000000-0008-0000-2000-00007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3" name="186 CuadroTexto">
          <a:extLst>
            <a:ext uri="{FF2B5EF4-FFF2-40B4-BE49-F238E27FC236}">
              <a16:creationId xmlns:a16="http://schemas.microsoft.com/office/drawing/2014/main" id="{00000000-0008-0000-2000-00007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4" name="187 CuadroTexto">
          <a:extLst>
            <a:ext uri="{FF2B5EF4-FFF2-40B4-BE49-F238E27FC236}">
              <a16:creationId xmlns:a16="http://schemas.microsoft.com/office/drawing/2014/main" id="{00000000-0008-0000-2000-00007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5" name="188 CuadroTexto">
          <a:extLst>
            <a:ext uri="{FF2B5EF4-FFF2-40B4-BE49-F238E27FC236}">
              <a16:creationId xmlns:a16="http://schemas.microsoft.com/office/drawing/2014/main" id="{00000000-0008-0000-2000-00007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6" name="189 CuadroTexto">
          <a:extLst>
            <a:ext uri="{FF2B5EF4-FFF2-40B4-BE49-F238E27FC236}">
              <a16:creationId xmlns:a16="http://schemas.microsoft.com/office/drawing/2014/main" id="{00000000-0008-0000-2000-00007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7" name="190 CuadroTexto">
          <a:extLst>
            <a:ext uri="{FF2B5EF4-FFF2-40B4-BE49-F238E27FC236}">
              <a16:creationId xmlns:a16="http://schemas.microsoft.com/office/drawing/2014/main" id="{00000000-0008-0000-2000-00007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8" name="191 CuadroTexto">
          <a:extLst>
            <a:ext uri="{FF2B5EF4-FFF2-40B4-BE49-F238E27FC236}">
              <a16:creationId xmlns:a16="http://schemas.microsoft.com/office/drawing/2014/main" id="{00000000-0008-0000-2000-00008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69" name="192 CuadroTexto">
          <a:extLst>
            <a:ext uri="{FF2B5EF4-FFF2-40B4-BE49-F238E27FC236}">
              <a16:creationId xmlns:a16="http://schemas.microsoft.com/office/drawing/2014/main" id="{00000000-0008-0000-2000-00008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0" name="193 CuadroTexto">
          <a:extLst>
            <a:ext uri="{FF2B5EF4-FFF2-40B4-BE49-F238E27FC236}">
              <a16:creationId xmlns:a16="http://schemas.microsoft.com/office/drawing/2014/main" id="{00000000-0008-0000-2000-00008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1" name="194 CuadroTexto">
          <a:extLst>
            <a:ext uri="{FF2B5EF4-FFF2-40B4-BE49-F238E27FC236}">
              <a16:creationId xmlns:a16="http://schemas.microsoft.com/office/drawing/2014/main" id="{00000000-0008-0000-2000-00008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2" name="195 CuadroTexto">
          <a:extLst>
            <a:ext uri="{FF2B5EF4-FFF2-40B4-BE49-F238E27FC236}">
              <a16:creationId xmlns:a16="http://schemas.microsoft.com/office/drawing/2014/main" id="{00000000-0008-0000-2000-00008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3" name="196 CuadroTexto">
          <a:extLst>
            <a:ext uri="{FF2B5EF4-FFF2-40B4-BE49-F238E27FC236}">
              <a16:creationId xmlns:a16="http://schemas.microsoft.com/office/drawing/2014/main" id="{00000000-0008-0000-2000-00008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4" name="197 CuadroTexto">
          <a:extLst>
            <a:ext uri="{FF2B5EF4-FFF2-40B4-BE49-F238E27FC236}">
              <a16:creationId xmlns:a16="http://schemas.microsoft.com/office/drawing/2014/main" id="{00000000-0008-0000-2000-00008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5" name="198 CuadroTexto">
          <a:extLst>
            <a:ext uri="{FF2B5EF4-FFF2-40B4-BE49-F238E27FC236}">
              <a16:creationId xmlns:a16="http://schemas.microsoft.com/office/drawing/2014/main" id="{00000000-0008-0000-2000-00008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6" name="199 CuadroTexto">
          <a:extLst>
            <a:ext uri="{FF2B5EF4-FFF2-40B4-BE49-F238E27FC236}">
              <a16:creationId xmlns:a16="http://schemas.microsoft.com/office/drawing/2014/main" id="{00000000-0008-0000-2000-00008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7" name="200 CuadroTexto">
          <a:extLst>
            <a:ext uri="{FF2B5EF4-FFF2-40B4-BE49-F238E27FC236}">
              <a16:creationId xmlns:a16="http://schemas.microsoft.com/office/drawing/2014/main" id="{00000000-0008-0000-2000-00008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8" name="201 CuadroTexto">
          <a:extLst>
            <a:ext uri="{FF2B5EF4-FFF2-40B4-BE49-F238E27FC236}">
              <a16:creationId xmlns:a16="http://schemas.microsoft.com/office/drawing/2014/main" id="{00000000-0008-0000-2000-00008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79" name="202 CuadroTexto">
          <a:extLst>
            <a:ext uri="{FF2B5EF4-FFF2-40B4-BE49-F238E27FC236}">
              <a16:creationId xmlns:a16="http://schemas.microsoft.com/office/drawing/2014/main" id="{00000000-0008-0000-2000-00008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0" name="203 CuadroTexto">
          <a:extLst>
            <a:ext uri="{FF2B5EF4-FFF2-40B4-BE49-F238E27FC236}">
              <a16:creationId xmlns:a16="http://schemas.microsoft.com/office/drawing/2014/main" id="{00000000-0008-0000-2000-00008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1" name="204 CuadroTexto">
          <a:extLst>
            <a:ext uri="{FF2B5EF4-FFF2-40B4-BE49-F238E27FC236}">
              <a16:creationId xmlns:a16="http://schemas.microsoft.com/office/drawing/2014/main" id="{00000000-0008-0000-2000-00008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2" name="205 CuadroTexto">
          <a:extLst>
            <a:ext uri="{FF2B5EF4-FFF2-40B4-BE49-F238E27FC236}">
              <a16:creationId xmlns:a16="http://schemas.microsoft.com/office/drawing/2014/main" id="{00000000-0008-0000-2000-00008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3" name="206 CuadroTexto">
          <a:extLst>
            <a:ext uri="{FF2B5EF4-FFF2-40B4-BE49-F238E27FC236}">
              <a16:creationId xmlns:a16="http://schemas.microsoft.com/office/drawing/2014/main" id="{00000000-0008-0000-2000-00008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4" name="207 CuadroTexto">
          <a:extLst>
            <a:ext uri="{FF2B5EF4-FFF2-40B4-BE49-F238E27FC236}">
              <a16:creationId xmlns:a16="http://schemas.microsoft.com/office/drawing/2014/main" id="{00000000-0008-0000-2000-00009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5" name="208 CuadroTexto">
          <a:extLst>
            <a:ext uri="{FF2B5EF4-FFF2-40B4-BE49-F238E27FC236}">
              <a16:creationId xmlns:a16="http://schemas.microsoft.com/office/drawing/2014/main" id="{00000000-0008-0000-2000-00009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6" name="209 CuadroTexto">
          <a:extLst>
            <a:ext uri="{FF2B5EF4-FFF2-40B4-BE49-F238E27FC236}">
              <a16:creationId xmlns:a16="http://schemas.microsoft.com/office/drawing/2014/main" id="{00000000-0008-0000-2000-00009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7" name="210 CuadroTexto">
          <a:extLst>
            <a:ext uri="{FF2B5EF4-FFF2-40B4-BE49-F238E27FC236}">
              <a16:creationId xmlns:a16="http://schemas.microsoft.com/office/drawing/2014/main" id="{00000000-0008-0000-2000-00009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8" name="211 CuadroTexto">
          <a:extLst>
            <a:ext uri="{FF2B5EF4-FFF2-40B4-BE49-F238E27FC236}">
              <a16:creationId xmlns:a16="http://schemas.microsoft.com/office/drawing/2014/main" id="{00000000-0008-0000-2000-00009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89" name="212 CuadroTexto">
          <a:extLst>
            <a:ext uri="{FF2B5EF4-FFF2-40B4-BE49-F238E27FC236}">
              <a16:creationId xmlns:a16="http://schemas.microsoft.com/office/drawing/2014/main" id="{00000000-0008-0000-2000-00009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0" name="213 CuadroTexto">
          <a:extLst>
            <a:ext uri="{FF2B5EF4-FFF2-40B4-BE49-F238E27FC236}">
              <a16:creationId xmlns:a16="http://schemas.microsoft.com/office/drawing/2014/main" id="{00000000-0008-0000-2000-00009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1" name="214 CuadroTexto">
          <a:extLst>
            <a:ext uri="{FF2B5EF4-FFF2-40B4-BE49-F238E27FC236}">
              <a16:creationId xmlns:a16="http://schemas.microsoft.com/office/drawing/2014/main" id="{00000000-0008-0000-2000-00009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2" name="215 CuadroTexto">
          <a:extLst>
            <a:ext uri="{FF2B5EF4-FFF2-40B4-BE49-F238E27FC236}">
              <a16:creationId xmlns:a16="http://schemas.microsoft.com/office/drawing/2014/main" id="{00000000-0008-0000-2000-00009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3" name="216 CuadroTexto">
          <a:extLst>
            <a:ext uri="{FF2B5EF4-FFF2-40B4-BE49-F238E27FC236}">
              <a16:creationId xmlns:a16="http://schemas.microsoft.com/office/drawing/2014/main" id="{00000000-0008-0000-2000-00009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4" name="217 CuadroTexto">
          <a:extLst>
            <a:ext uri="{FF2B5EF4-FFF2-40B4-BE49-F238E27FC236}">
              <a16:creationId xmlns:a16="http://schemas.microsoft.com/office/drawing/2014/main" id="{00000000-0008-0000-2000-00009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5" name="218 CuadroTexto">
          <a:extLst>
            <a:ext uri="{FF2B5EF4-FFF2-40B4-BE49-F238E27FC236}">
              <a16:creationId xmlns:a16="http://schemas.microsoft.com/office/drawing/2014/main" id="{00000000-0008-0000-2000-00009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6" name="219 CuadroTexto">
          <a:extLst>
            <a:ext uri="{FF2B5EF4-FFF2-40B4-BE49-F238E27FC236}">
              <a16:creationId xmlns:a16="http://schemas.microsoft.com/office/drawing/2014/main" id="{00000000-0008-0000-2000-00009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7" name="220 CuadroTexto">
          <a:extLst>
            <a:ext uri="{FF2B5EF4-FFF2-40B4-BE49-F238E27FC236}">
              <a16:creationId xmlns:a16="http://schemas.microsoft.com/office/drawing/2014/main" id="{00000000-0008-0000-2000-00009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8" name="221 CuadroTexto">
          <a:extLst>
            <a:ext uri="{FF2B5EF4-FFF2-40B4-BE49-F238E27FC236}">
              <a16:creationId xmlns:a16="http://schemas.microsoft.com/office/drawing/2014/main" id="{00000000-0008-0000-2000-00009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999" name="222 CuadroTexto">
          <a:extLst>
            <a:ext uri="{FF2B5EF4-FFF2-40B4-BE49-F238E27FC236}">
              <a16:creationId xmlns:a16="http://schemas.microsoft.com/office/drawing/2014/main" id="{00000000-0008-0000-2000-00009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0" name="223 CuadroTexto">
          <a:extLst>
            <a:ext uri="{FF2B5EF4-FFF2-40B4-BE49-F238E27FC236}">
              <a16:creationId xmlns:a16="http://schemas.microsoft.com/office/drawing/2014/main" id="{00000000-0008-0000-2000-0000A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1" name="224 CuadroTexto">
          <a:extLst>
            <a:ext uri="{FF2B5EF4-FFF2-40B4-BE49-F238E27FC236}">
              <a16:creationId xmlns:a16="http://schemas.microsoft.com/office/drawing/2014/main" id="{00000000-0008-0000-2000-0000A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2" name="225 CuadroTexto">
          <a:extLst>
            <a:ext uri="{FF2B5EF4-FFF2-40B4-BE49-F238E27FC236}">
              <a16:creationId xmlns:a16="http://schemas.microsoft.com/office/drawing/2014/main" id="{00000000-0008-0000-2000-0000A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3" name="226 CuadroTexto">
          <a:extLst>
            <a:ext uri="{FF2B5EF4-FFF2-40B4-BE49-F238E27FC236}">
              <a16:creationId xmlns:a16="http://schemas.microsoft.com/office/drawing/2014/main" id="{00000000-0008-0000-2000-0000A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4" name="227 CuadroTexto">
          <a:extLst>
            <a:ext uri="{FF2B5EF4-FFF2-40B4-BE49-F238E27FC236}">
              <a16:creationId xmlns:a16="http://schemas.microsoft.com/office/drawing/2014/main" id="{00000000-0008-0000-2000-0000A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5" name="228 CuadroTexto">
          <a:extLst>
            <a:ext uri="{FF2B5EF4-FFF2-40B4-BE49-F238E27FC236}">
              <a16:creationId xmlns:a16="http://schemas.microsoft.com/office/drawing/2014/main" id="{00000000-0008-0000-2000-0000A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6" name="229 CuadroTexto">
          <a:extLst>
            <a:ext uri="{FF2B5EF4-FFF2-40B4-BE49-F238E27FC236}">
              <a16:creationId xmlns:a16="http://schemas.microsoft.com/office/drawing/2014/main" id="{00000000-0008-0000-2000-0000A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7" name="230 CuadroTexto">
          <a:extLst>
            <a:ext uri="{FF2B5EF4-FFF2-40B4-BE49-F238E27FC236}">
              <a16:creationId xmlns:a16="http://schemas.microsoft.com/office/drawing/2014/main" id="{00000000-0008-0000-2000-0000A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8" name="231 CuadroTexto">
          <a:extLst>
            <a:ext uri="{FF2B5EF4-FFF2-40B4-BE49-F238E27FC236}">
              <a16:creationId xmlns:a16="http://schemas.microsoft.com/office/drawing/2014/main" id="{00000000-0008-0000-2000-0000A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09" name="232 CuadroTexto">
          <a:extLst>
            <a:ext uri="{FF2B5EF4-FFF2-40B4-BE49-F238E27FC236}">
              <a16:creationId xmlns:a16="http://schemas.microsoft.com/office/drawing/2014/main" id="{00000000-0008-0000-2000-0000A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0" name="233 CuadroTexto">
          <a:extLst>
            <a:ext uri="{FF2B5EF4-FFF2-40B4-BE49-F238E27FC236}">
              <a16:creationId xmlns:a16="http://schemas.microsoft.com/office/drawing/2014/main" id="{00000000-0008-0000-2000-0000A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1" name="234 CuadroTexto">
          <a:extLst>
            <a:ext uri="{FF2B5EF4-FFF2-40B4-BE49-F238E27FC236}">
              <a16:creationId xmlns:a16="http://schemas.microsoft.com/office/drawing/2014/main" id="{00000000-0008-0000-2000-0000A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2" name="235 CuadroTexto">
          <a:extLst>
            <a:ext uri="{FF2B5EF4-FFF2-40B4-BE49-F238E27FC236}">
              <a16:creationId xmlns:a16="http://schemas.microsoft.com/office/drawing/2014/main" id="{00000000-0008-0000-2000-0000A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3" name="236 CuadroTexto">
          <a:extLst>
            <a:ext uri="{FF2B5EF4-FFF2-40B4-BE49-F238E27FC236}">
              <a16:creationId xmlns:a16="http://schemas.microsoft.com/office/drawing/2014/main" id="{00000000-0008-0000-2000-0000A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4" name="237 CuadroTexto">
          <a:extLst>
            <a:ext uri="{FF2B5EF4-FFF2-40B4-BE49-F238E27FC236}">
              <a16:creationId xmlns:a16="http://schemas.microsoft.com/office/drawing/2014/main" id="{00000000-0008-0000-2000-0000A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5" name="238 CuadroTexto">
          <a:extLst>
            <a:ext uri="{FF2B5EF4-FFF2-40B4-BE49-F238E27FC236}">
              <a16:creationId xmlns:a16="http://schemas.microsoft.com/office/drawing/2014/main" id="{00000000-0008-0000-2000-0000A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6" name="239 CuadroTexto">
          <a:extLst>
            <a:ext uri="{FF2B5EF4-FFF2-40B4-BE49-F238E27FC236}">
              <a16:creationId xmlns:a16="http://schemas.microsoft.com/office/drawing/2014/main" id="{00000000-0008-0000-2000-0000B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7" name="240 CuadroTexto">
          <a:extLst>
            <a:ext uri="{FF2B5EF4-FFF2-40B4-BE49-F238E27FC236}">
              <a16:creationId xmlns:a16="http://schemas.microsoft.com/office/drawing/2014/main" id="{00000000-0008-0000-2000-0000B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8" name="241 CuadroTexto">
          <a:extLst>
            <a:ext uri="{FF2B5EF4-FFF2-40B4-BE49-F238E27FC236}">
              <a16:creationId xmlns:a16="http://schemas.microsoft.com/office/drawing/2014/main" id="{00000000-0008-0000-2000-0000B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19" name="242 CuadroTexto">
          <a:extLst>
            <a:ext uri="{FF2B5EF4-FFF2-40B4-BE49-F238E27FC236}">
              <a16:creationId xmlns:a16="http://schemas.microsoft.com/office/drawing/2014/main" id="{00000000-0008-0000-2000-0000B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0" name="243 CuadroTexto">
          <a:extLst>
            <a:ext uri="{FF2B5EF4-FFF2-40B4-BE49-F238E27FC236}">
              <a16:creationId xmlns:a16="http://schemas.microsoft.com/office/drawing/2014/main" id="{00000000-0008-0000-2000-0000B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1" name="244 CuadroTexto">
          <a:extLst>
            <a:ext uri="{FF2B5EF4-FFF2-40B4-BE49-F238E27FC236}">
              <a16:creationId xmlns:a16="http://schemas.microsoft.com/office/drawing/2014/main" id="{00000000-0008-0000-2000-0000B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2" name="245 CuadroTexto">
          <a:extLst>
            <a:ext uri="{FF2B5EF4-FFF2-40B4-BE49-F238E27FC236}">
              <a16:creationId xmlns:a16="http://schemas.microsoft.com/office/drawing/2014/main" id="{00000000-0008-0000-2000-0000B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3" name="246 CuadroTexto">
          <a:extLst>
            <a:ext uri="{FF2B5EF4-FFF2-40B4-BE49-F238E27FC236}">
              <a16:creationId xmlns:a16="http://schemas.microsoft.com/office/drawing/2014/main" id="{00000000-0008-0000-2000-0000B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4" name="247 CuadroTexto">
          <a:extLst>
            <a:ext uri="{FF2B5EF4-FFF2-40B4-BE49-F238E27FC236}">
              <a16:creationId xmlns:a16="http://schemas.microsoft.com/office/drawing/2014/main" id="{00000000-0008-0000-2000-0000B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5" name="248 CuadroTexto">
          <a:extLst>
            <a:ext uri="{FF2B5EF4-FFF2-40B4-BE49-F238E27FC236}">
              <a16:creationId xmlns:a16="http://schemas.microsoft.com/office/drawing/2014/main" id="{00000000-0008-0000-2000-0000B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6" name="249 CuadroTexto">
          <a:extLst>
            <a:ext uri="{FF2B5EF4-FFF2-40B4-BE49-F238E27FC236}">
              <a16:creationId xmlns:a16="http://schemas.microsoft.com/office/drawing/2014/main" id="{00000000-0008-0000-2000-0000B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7" name="250 CuadroTexto">
          <a:extLst>
            <a:ext uri="{FF2B5EF4-FFF2-40B4-BE49-F238E27FC236}">
              <a16:creationId xmlns:a16="http://schemas.microsoft.com/office/drawing/2014/main" id="{00000000-0008-0000-2000-0000B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8" name="251 CuadroTexto">
          <a:extLst>
            <a:ext uri="{FF2B5EF4-FFF2-40B4-BE49-F238E27FC236}">
              <a16:creationId xmlns:a16="http://schemas.microsoft.com/office/drawing/2014/main" id="{00000000-0008-0000-2000-0000B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29" name="252 CuadroTexto">
          <a:extLst>
            <a:ext uri="{FF2B5EF4-FFF2-40B4-BE49-F238E27FC236}">
              <a16:creationId xmlns:a16="http://schemas.microsoft.com/office/drawing/2014/main" id="{00000000-0008-0000-2000-0000B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0" name="253 CuadroTexto">
          <a:extLst>
            <a:ext uri="{FF2B5EF4-FFF2-40B4-BE49-F238E27FC236}">
              <a16:creationId xmlns:a16="http://schemas.microsoft.com/office/drawing/2014/main" id="{00000000-0008-0000-2000-0000B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1" name="254 CuadroTexto">
          <a:extLst>
            <a:ext uri="{FF2B5EF4-FFF2-40B4-BE49-F238E27FC236}">
              <a16:creationId xmlns:a16="http://schemas.microsoft.com/office/drawing/2014/main" id="{00000000-0008-0000-2000-0000B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2" name="255 CuadroTexto">
          <a:extLst>
            <a:ext uri="{FF2B5EF4-FFF2-40B4-BE49-F238E27FC236}">
              <a16:creationId xmlns:a16="http://schemas.microsoft.com/office/drawing/2014/main" id="{00000000-0008-0000-2000-0000C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3" name="256 CuadroTexto">
          <a:extLst>
            <a:ext uri="{FF2B5EF4-FFF2-40B4-BE49-F238E27FC236}">
              <a16:creationId xmlns:a16="http://schemas.microsoft.com/office/drawing/2014/main" id="{00000000-0008-0000-2000-0000C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4" name="257 CuadroTexto">
          <a:extLst>
            <a:ext uri="{FF2B5EF4-FFF2-40B4-BE49-F238E27FC236}">
              <a16:creationId xmlns:a16="http://schemas.microsoft.com/office/drawing/2014/main" id="{00000000-0008-0000-2000-0000C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5" name="258 CuadroTexto">
          <a:extLst>
            <a:ext uri="{FF2B5EF4-FFF2-40B4-BE49-F238E27FC236}">
              <a16:creationId xmlns:a16="http://schemas.microsoft.com/office/drawing/2014/main" id="{00000000-0008-0000-2000-0000C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6" name="259 CuadroTexto">
          <a:extLst>
            <a:ext uri="{FF2B5EF4-FFF2-40B4-BE49-F238E27FC236}">
              <a16:creationId xmlns:a16="http://schemas.microsoft.com/office/drawing/2014/main" id="{00000000-0008-0000-2000-0000C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7" name="260 CuadroTexto">
          <a:extLst>
            <a:ext uri="{FF2B5EF4-FFF2-40B4-BE49-F238E27FC236}">
              <a16:creationId xmlns:a16="http://schemas.microsoft.com/office/drawing/2014/main" id="{00000000-0008-0000-2000-0000C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8" name="261 CuadroTexto">
          <a:extLst>
            <a:ext uri="{FF2B5EF4-FFF2-40B4-BE49-F238E27FC236}">
              <a16:creationId xmlns:a16="http://schemas.microsoft.com/office/drawing/2014/main" id="{00000000-0008-0000-2000-0000C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39" name="262 CuadroTexto">
          <a:extLst>
            <a:ext uri="{FF2B5EF4-FFF2-40B4-BE49-F238E27FC236}">
              <a16:creationId xmlns:a16="http://schemas.microsoft.com/office/drawing/2014/main" id="{00000000-0008-0000-2000-0000C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0" name="263 CuadroTexto">
          <a:extLst>
            <a:ext uri="{FF2B5EF4-FFF2-40B4-BE49-F238E27FC236}">
              <a16:creationId xmlns:a16="http://schemas.microsoft.com/office/drawing/2014/main" id="{00000000-0008-0000-2000-0000C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1" name="264 CuadroTexto">
          <a:extLst>
            <a:ext uri="{FF2B5EF4-FFF2-40B4-BE49-F238E27FC236}">
              <a16:creationId xmlns:a16="http://schemas.microsoft.com/office/drawing/2014/main" id="{00000000-0008-0000-2000-0000C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2" name="265 CuadroTexto">
          <a:extLst>
            <a:ext uri="{FF2B5EF4-FFF2-40B4-BE49-F238E27FC236}">
              <a16:creationId xmlns:a16="http://schemas.microsoft.com/office/drawing/2014/main" id="{00000000-0008-0000-2000-0000C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3" name="266 CuadroTexto">
          <a:extLst>
            <a:ext uri="{FF2B5EF4-FFF2-40B4-BE49-F238E27FC236}">
              <a16:creationId xmlns:a16="http://schemas.microsoft.com/office/drawing/2014/main" id="{00000000-0008-0000-2000-0000C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44" name="267 CuadroTexto">
          <a:extLst>
            <a:ext uri="{FF2B5EF4-FFF2-40B4-BE49-F238E27FC236}">
              <a16:creationId xmlns:a16="http://schemas.microsoft.com/office/drawing/2014/main" id="{00000000-0008-0000-2000-0000C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5" name="268 CuadroTexto">
          <a:extLst>
            <a:ext uri="{FF2B5EF4-FFF2-40B4-BE49-F238E27FC236}">
              <a16:creationId xmlns:a16="http://schemas.microsoft.com/office/drawing/2014/main" id="{00000000-0008-0000-2000-0000C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6" name="269 CuadroTexto">
          <a:extLst>
            <a:ext uri="{FF2B5EF4-FFF2-40B4-BE49-F238E27FC236}">
              <a16:creationId xmlns:a16="http://schemas.microsoft.com/office/drawing/2014/main" id="{00000000-0008-0000-2000-0000CE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7" name="270 CuadroTexto">
          <a:extLst>
            <a:ext uri="{FF2B5EF4-FFF2-40B4-BE49-F238E27FC236}">
              <a16:creationId xmlns:a16="http://schemas.microsoft.com/office/drawing/2014/main" id="{00000000-0008-0000-2000-0000CF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8" name="271 CuadroTexto">
          <a:extLst>
            <a:ext uri="{FF2B5EF4-FFF2-40B4-BE49-F238E27FC236}">
              <a16:creationId xmlns:a16="http://schemas.microsoft.com/office/drawing/2014/main" id="{00000000-0008-0000-2000-0000D0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49" name="272 CuadroTexto">
          <a:extLst>
            <a:ext uri="{FF2B5EF4-FFF2-40B4-BE49-F238E27FC236}">
              <a16:creationId xmlns:a16="http://schemas.microsoft.com/office/drawing/2014/main" id="{00000000-0008-0000-2000-0000D1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0" name="273 CuadroTexto">
          <a:extLst>
            <a:ext uri="{FF2B5EF4-FFF2-40B4-BE49-F238E27FC236}">
              <a16:creationId xmlns:a16="http://schemas.microsoft.com/office/drawing/2014/main" id="{00000000-0008-0000-2000-0000D2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1" name="274 CuadroTexto">
          <a:extLst>
            <a:ext uri="{FF2B5EF4-FFF2-40B4-BE49-F238E27FC236}">
              <a16:creationId xmlns:a16="http://schemas.microsoft.com/office/drawing/2014/main" id="{00000000-0008-0000-2000-0000D3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2" name="275 CuadroTexto">
          <a:extLst>
            <a:ext uri="{FF2B5EF4-FFF2-40B4-BE49-F238E27FC236}">
              <a16:creationId xmlns:a16="http://schemas.microsoft.com/office/drawing/2014/main" id="{00000000-0008-0000-2000-0000D4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3" name="276 CuadroTexto">
          <a:extLst>
            <a:ext uri="{FF2B5EF4-FFF2-40B4-BE49-F238E27FC236}">
              <a16:creationId xmlns:a16="http://schemas.microsoft.com/office/drawing/2014/main" id="{00000000-0008-0000-2000-0000D5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4" name="277 CuadroTexto">
          <a:extLst>
            <a:ext uri="{FF2B5EF4-FFF2-40B4-BE49-F238E27FC236}">
              <a16:creationId xmlns:a16="http://schemas.microsoft.com/office/drawing/2014/main" id="{00000000-0008-0000-2000-0000D6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5" name="278 CuadroTexto">
          <a:extLst>
            <a:ext uri="{FF2B5EF4-FFF2-40B4-BE49-F238E27FC236}">
              <a16:creationId xmlns:a16="http://schemas.microsoft.com/office/drawing/2014/main" id="{00000000-0008-0000-2000-0000D7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6" name="279 CuadroTexto">
          <a:extLst>
            <a:ext uri="{FF2B5EF4-FFF2-40B4-BE49-F238E27FC236}">
              <a16:creationId xmlns:a16="http://schemas.microsoft.com/office/drawing/2014/main" id="{00000000-0008-0000-2000-0000D8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7" name="280 CuadroTexto">
          <a:extLst>
            <a:ext uri="{FF2B5EF4-FFF2-40B4-BE49-F238E27FC236}">
              <a16:creationId xmlns:a16="http://schemas.microsoft.com/office/drawing/2014/main" id="{00000000-0008-0000-2000-0000D9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8" name="281 CuadroTexto">
          <a:extLst>
            <a:ext uri="{FF2B5EF4-FFF2-40B4-BE49-F238E27FC236}">
              <a16:creationId xmlns:a16="http://schemas.microsoft.com/office/drawing/2014/main" id="{00000000-0008-0000-2000-0000DA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59" name="282 CuadroTexto">
          <a:extLst>
            <a:ext uri="{FF2B5EF4-FFF2-40B4-BE49-F238E27FC236}">
              <a16:creationId xmlns:a16="http://schemas.microsoft.com/office/drawing/2014/main" id="{00000000-0008-0000-2000-0000DB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0" name="283 CuadroTexto">
          <a:extLst>
            <a:ext uri="{FF2B5EF4-FFF2-40B4-BE49-F238E27FC236}">
              <a16:creationId xmlns:a16="http://schemas.microsoft.com/office/drawing/2014/main" id="{00000000-0008-0000-2000-0000DC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061" name="284 CuadroTexto">
          <a:extLst>
            <a:ext uri="{FF2B5EF4-FFF2-40B4-BE49-F238E27FC236}">
              <a16:creationId xmlns:a16="http://schemas.microsoft.com/office/drawing/2014/main" id="{00000000-0008-0000-2000-0000DD0F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2" name="285 CuadroTexto">
          <a:extLst>
            <a:ext uri="{FF2B5EF4-FFF2-40B4-BE49-F238E27FC236}">
              <a16:creationId xmlns:a16="http://schemas.microsoft.com/office/drawing/2014/main" id="{00000000-0008-0000-2000-0000D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3" name="286 CuadroTexto">
          <a:extLst>
            <a:ext uri="{FF2B5EF4-FFF2-40B4-BE49-F238E27FC236}">
              <a16:creationId xmlns:a16="http://schemas.microsoft.com/office/drawing/2014/main" id="{00000000-0008-0000-2000-0000D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4" name="287 CuadroTexto">
          <a:extLst>
            <a:ext uri="{FF2B5EF4-FFF2-40B4-BE49-F238E27FC236}">
              <a16:creationId xmlns:a16="http://schemas.microsoft.com/office/drawing/2014/main" id="{00000000-0008-0000-2000-0000E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5" name="288 CuadroTexto">
          <a:extLst>
            <a:ext uri="{FF2B5EF4-FFF2-40B4-BE49-F238E27FC236}">
              <a16:creationId xmlns:a16="http://schemas.microsoft.com/office/drawing/2014/main" id="{00000000-0008-0000-2000-0000E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6" name="289 CuadroTexto">
          <a:extLst>
            <a:ext uri="{FF2B5EF4-FFF2-40B4-BE49-F238E27FC236}">
              <a16:creationId xmlns:a16="http://schemas.microsoft.com/office/drawing/2014/main" id="{00000000-0008-0000-2000-0000E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7" name="290 CuadroTexto">
          <a:extLst>
            <a:ext uri="{FF2B5EF4-FFF2-40B4-BE49-F238E27FC236}">
              <a16:creationId xmlns:a16="http://schemas.microsoft.com/office/drawing/2014/main" id="{00000000-0008-0000-2000-0000E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8" name="291 CuadroTexto">
          <a:extLst>
            <a:ext uri="{FF2B5EF4-FFF2-40B4-BE49-F238E27FC236}">
              <a16:creationId xmlns:a16="http://schemas.microsoft.com/office/drawing/2014/main" id="{00000000-0008-0000-2000-0000E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69" name="292 CuadroTexto">
          <a:extLst>
            <a:ext uri="{FF2B5EF4-FFF2-40B4-BE49-F238E27FC236}">
              <a16:creationId xmlns:a16="http://schemas.microsoft.com/office/drawing/2014/main" id="{00000000-0008-0000-2000-0000E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0" name="293 CuadroTexto">
          <a:extLst>
            <a:ext uri="{FF2B5EF4-FFF2-40B4-BE49-F238E27FC236}">
              <a16:creationId xmlns:a16="http://schemas.microsoft.com/office/drawing/2014/main" id="{00000000-0008-0000-2000-0000E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1" name="294 CuadroTexto">
          <a:extLst>
            <a:ext uri="{FF2B5EF4-FFF2-40B4-BE49-F238E27FC236}">
              <a16:creationId xmlns:a16="http://schemas.microsoft.com/office/drawing/2014/main" id="{00000000-0008-0000-2000-0000E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2" name="295 CuadroTexto">
          <a:extLst>
            <a:ext uri="{FF2B5EF4-FFF2-40B4-BE49-F238E27FC236}">
              <a16:creationId xmlns:a16="http://schemas.microsoft.com/office/drawing/2014/main" id="{00000000-0008-0000-2000-0000E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3" name="296 CuadroTexto">
          <a:extLst>
            <a:ext uri="{FF2B5EF4-FFF2-40B4-BE49-F238E27FC236}">
              <a16:creationId xmlns:a16="http://schemas.microsoft.com/office/drawing/2014/main" id="{00000000-0008-0000-2000-0000E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4" name="1 CuadroTexto">
          <a:extLst>
            <a:ext uri="{FF2B5EF4-FFF2-40B4-BE49-F238E27FC236}">
              <a16:creationId xmlns:a16="http://schemas.microsoft.com/office/drawing/2014/main" id="{00000000-0008-0000-2000-0000E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00000000-0008-0000-2000-0000E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6" name="3 CuadroTexto">
          <a:extLst>
            <a:ext uri="{FF2B5EF4-FFF2-40B4-BE49-F238E27FC236}">
              <a16:creationId xmlns:a16="http://schemas.microsoft.com/office/drawing/2014/main" id="{00000000-0008-0000-2000-0000E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7" name="4 CuadroTexto">
          <a:extLst>
            <a:ext uri="{FF2B5EF4-FFF2-40B4-BE49-F238E27FC236}">
              <a16:creationId xmlns:a16="http://schemas.microsoft.com/office/drawing/2014/main" id="{00000000-0008-0000-2000-0000E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8" name="5 CuadroTexto">
          <a:extLst>
            <a:ext uri="{FF2B5EF4-FFF2-40B4-BE49-F238E27FC236}">
              <a16:creationId xmlns:a16="http://schemas.microsoft.com/office/drawing/2014/main" id="{00000000-0008-0000-2000-0000E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79" name="6 CuadroTexto">
          <a:extLst>
            <a:ext uri="{FF2B5EF4-FFF2-40B4-BE49-F238E27FC236}">
              <a16:creationId xmlns:a16="http://schemas.microsoft.com/office/drawing/2014/main" id="{00000000-0008-0000-2000-0000E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0" name="7 CuadroTexto">
          <a:extLst>
            <a:ext uri="{FF2B5EF4-FFF2-40B4-BE49-F238E27FC236}">
              <a16:creationId xmlns:a16="http://schemas.microsoft.com/office/drawing/2014/main" id="{00000000-0008-0000-2000-0000F0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1" name="8 CuadroTexto">
          <a:extLst>
            <a:ext uri="{FF2B5EF4-FFF2-40B4-BE49-F238E27FC236}">
              <a16:creationId xmlns:a16="http://schemas.microsoft.com/office/drawing/2014/main" id="{00000000-0008-0000-2000-0000F1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2" name="9 CuadroTexto">
          <a:extLst>
            <a:ext uri="{FF2B5EF4-FFF2-40B4-BE49-F238E27FC236}">
              <a16:creationId xmlns:a16="http://schemas.microsoft.com/office/drawing/2014/main" id="{00000000-0008-0000-2000-0000F2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3" name="10 CuadroTexto">
          <a:extLst>
            <a:ext uri="{FF2B5EF4-FFF2-40B4-BE49-F238E27FC236}">
              <a16:creationId xmlns:a16="http://schemas.microsoft.com/office/drawing/2014/main" id="{00000000-0008-0000-2000-0000F3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4" name="11 CuadroTexto">
          <a:extLst>
            <a:ext uri="{FF2B5EF4-FFF2-40B4-BE49-F238E27FC236}">
              <a16:creationId xmlns:a16="http://schemas.microsoft.com/office/drawing/2014/main" id="{00000000-0008-0000-2000-0000F4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5" name="12 CuadroTexto">
          <a:extLst>
            <a:ext uri="{FF2B5EF4-FFF2-40B4-BE49-F238E27FC236}">
              <a16:creationId xmlns:a16="http://schemas.microsoft.com/office/drawing/2014/main" id="{00000000-0008-0000-2000-0000F5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6" name="13 CuadroTexto">
          <a:extLst>
            <a:ext uri="{FF2B5EF4-FFF2-40B4-BE49-F238E27FC236}">
              <a16:creationId xmlns:a16="http://schemas.microsoft.com/office/drawing/2014/main" id="{00000000-0008-0000-2000-0000F6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7" name="14 CuadroTexto">
          <a:extLst>
            <a:ext uri="{FF2B5EF4-FFF2-40B4-BE49-F238E27FC236}">
              <a16:creationId xmlns:a16="http://schemas.microsoft.com/office/drawing/2014/main" id="{00000000-0008-0000-2000-0000F7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8" name="15 CuadroTexto">
          <a:extLst>
            <a:ext uri="{FF2B5EF4-FFF2-40B4-BE49-F238E27FC236}">
              <a16:creationId xmlns:a16="http://schemas.microsoft.com/office/drawing/2014/main" id="{00000000-0008-0000-2000-0000F8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89" name="16 CuadroTexto">
          <a:extLst>
            <a:ext uri="{FF2B5EF4-FFF2-40B4-BE49-F238E27FC236}">
              <a16:creationId xmlns:a16="http://schemas.microsoft.com/office/drawing/2014/main" id="{00000000-0008-0000-2000-0000F9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0" name="18 CuadroTexto">
          <a:extLst>
            <a:ext uri="{FF2B5EF4-FFF2-40B4-BE49-F238E27FC236}">
              <a16:creationId xmlns:a16="http://schemas.microsoft.com/office/drawing/2014/main" id="{00000000-0008-0000-2000-0000FA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1" name="19 CuadroTexto">
          <a:extLst>
            <a:ext uri="{FF2B5EF4-FFF2-40B4-BE49-F238E27FC236}">
              <a16:creationId xmlns:a16="http://schemas.microsoft.com/office/drawing/2014/main" id="{00000000-0008-0000-2000-0000FB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2" name="20 CuadroTexto">
          <a:extLst>
            <a:ext uri="{FF2B5EF4-FFF2-40B4-BE49-F238E27FC236}">
              <a16:creationId xmlns:a16="http://schemas.microsoft.com/office/drawing/2014/main" id="{00000000-0008-0000-2000-0000FC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3" name="21 CuadroTexto">
          <a:extLst>
            <a:ext uri="{FF2B5EF4-FFF2-40B4-BE49-F238E27FC236}">
              <a16:creationId xmlns:a16="http://schemas.microsoft.com/office/drawing/2014/main" id="{00000000-0008-0000-2000-0000FD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4" name="22 CuadroTexto">
          <a:extLst>
            <a:ext uri="{FF2B5EF4-FFF2-40B4-BE49-F238E27FC236}">
              <a16:creationId xmlns:a16="http://schemas.microsoft.com/office/drawing/2014/main" id="{00000000-0008-0000-2000-0000FE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5" name="23 CuadroTexto">
          <a:extLst>
            <a:ext uri="{FF2B5EF4-FFF2-40B4-BE49-F238E27FC236}">
              <a16:creationId xmlns:a16="http://schemas.microsoft.com/office/drawing/2014/main" id="{00000000-0008-0000-2000-0000FF0F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6" name="24 CuadroTexto">
          <a:extLst>
            <a:ext uri="{FF2B5EF4-FFF2-40B4-BE49-F238E27FC236}">
              <a16:creationId xmlns:a16="http://schemas.microsoft.com/office/drawing/2014/main" id="{00000000-0008-0000-2000-00000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7" name="25 CuadroTexto">
          <a:extLst>
            <a:ext uri="{FF2B5EF4-FFF2-40B4-BE49-F238E27FC236}">
              <a16:creationId xmlns:a16="http://schemas.microsoft.com/office/drawing/2014/main" id="{00000000-0008-0000-2000-00000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8" name="26 CuadroTexto">
          <a:extLst>
            <a:ext uri="{FF2B5EF4-FFF2-40B4-BE49-F238E27FC236}">
              <a16:creationId xmlns:a16="http://schemas.microsoft.com/office/drawing/2014/main" id="{00000000-0008-0000-2000-00000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099" name="27 CuadroTexto">
          <a:extLst>
            <a:ext uri="{FF2B5EF4-FFF2-40B4-BE49-F238E27FC236}">
              <a16:creationId xmlns:a16="http://schemas.microsoft.com/office/drawing/2014/main" id="{00000000-0008-0000-2000-00000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0" name="28 CuadroTexto">
          <a:extLst>
            <a:ext uri="{FF2B5EF4-FFF2-40B4-BE49-F238E27FC236}">
              <a16:creationId xmlns:a16="http://schemas.microsoft.com/office/drawing/2014/main" id="{00000000-0008-0000-2000-00000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1" name="29 CuadroTexto">
          <a:extLst>
            <a:ext uri="{FF2B5EF4-FFF2-40B4-BE49-F238E27FC236}">
              <a16:creationId xmlns:a16="http://schemas.microsoft.com/office/drawing/2014/main" id="{00000000-0008-0000-2000-00000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2" name="30 CuadroTexto">
          <a:extLst>
            <a:ext uri="{FF2B5EF4-FFF2-40B4-BE49-F238E27FC236}">
              <a16:creationId xmlns:a16="http://schemas.microsoft.com/office/drawing/2014/main" id="{00000000-0008-0000-2000-00000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3" name="31 CuadroTexto">
          <a:extLst>
            <a:ext uri="{FF2B5EF4-FFF2-40B4-BE49-F238E27FC236}">
              <a16:creationId xmlns:a16="http://schemas.microsoft.com/office/drawing/2014/main" id="{00000000-0008-0000-2000-00000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4" name="32 CuadroTexto">
          <a:extLst>
            <a:ext uri="{FF2B5EF4-FFF2-40B4-BE49-F238E27FC236}">
              <a16:creationId xmlns:a16="http://schemas.microsoft.com/office/drawing/2014/main" id="{00000000-0008-0000-2000-00000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5" name="33 CuadroTexto">
          <a:extLst>
            <a:ext uri="{FF2B5EF4-FFF2-40B4-BE49-F238E27FC236}">
              <a16:creationId xmlns:a16="http://schemas.microsoft.com/office/drawing/2014/main" id="{00000000-0008-0000-2000-00000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6" name="34 CuadroTexto">
          <a:extLst>
            <a:ext uri="{FF2B5EF4-FFF2-40B4-BE49-F238E27FC236}">
              <a16:creationId xmlns:a16="http://schemas.microsoft.com/office/drawing/2014/main" id="{00000000-0008-0000-2000-00000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7" name="35 CuadroTexto">
          <a:extLst>
            <a:ext uri="{FF2B5EF4-FFF2-40B4-BE49-F238E27FC236}">
              <a16:creationId xmlns:a16="http://schemas.microsoft.com/office/drawing/2014/main" id="{00000000-0008-0000-2000-00000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8" name="36 CuadroTexto">
          <a:extLst>
            <a:ext uri="{FF2B5EF4-FFF2-40B4-BE49-F238E27FC236}">
              <a16:creationId xmlns:a16="http://schemas.microsoft.com/office/drawing/2014/main" id="{00000000-0008-0000-2000-00000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09" name="37 CuadroTexto">
          <a:extLst>
            <a:ext uri="{FF2B5EF4-FFF2-40B4-BE49-F238E27FC236}">
              <a16:creationId xmlns:a16="http://schemas.microsoft.com/office/drawing/2014/main" id="{00000000-0008-0000-2000-00000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0" name="38 CuadroTexto">
          <a:extLst>
            <a:ext uri="{FF2B5EF4-FFF2-40B4-BE49-F238E27FC236}">
              <a16:creationId xmlns:a16="http://schemas.microsoft.com/office/drawing/2014/main" id="{00000000-0008-0000-2000-00000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1" name="39 CuadroTexto">
          <a:extLst>
            <a:ext uri="{FF2B5EF4-FFF2-40B4-BE49-F238E27FC236}">
              <a16:creationId xmlns:a16="http://schemas.microsoft.com/office/drawing/2014/main" id="{00000000-0008-0000-2000-00000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2" name="40 CuadroTexto">
          <a:extLst>
            <a:ext uri="{FF2B5EF4-FFF2-40B4-BE49-F238E27FC236}">
              <a16:creationId xmlns:a16="http://schemas.microsoft.com/office/drawing/2014/main" id="{00000000-0008-0000-2000-00001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3" name="41 CuadroTexto">
          <a:extLst>
            <a:ext uri="{FF2B5EF4-FFF2-40B4-BE49-F238E27FC236}">
              <a16:creationId xmlns:a16="http://schemas.microsoft.com/office/drawing/2014/main" id="{00000000-0008-0000-2000-00001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4" name="42 CuadroTexto">
          <a:extLst>
            <a:ext uri="{FF2B5EF4-FFF2-40B4-BE49-F238E27FC236}">
              <a16:creationId xmlns:a16="http://schemas.microsoft.com/office/drawing/2014/main" id="{00000000-0008-0000-2000-00001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5" name="43 CuadroTexto">
          <a:extLst>
            <a:ext uri="{FF2B5EF4-FFF2-40B4-BE49-F238E27FC236}">
              <a16:creationId xmlns:a16="http://schemas.microsoft.com/office/drawing/2014/main" id="{00000000-0008-0000-2000-00001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6" name="44 CuadroTexto">
          <a:extLst>
            <a:ext uri="{FF2B5EF4-FFF2-40B4-BE49-F238E27FC236}">
              <a16:creationId xmlns:a16="http://schemas.microsoft.com/office/drawing/2014/main" id="{00000000-0008-0000-2000-00001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7" name="45 CuadroTexto">
          <a:extLst>
            <a:ext uri="{FF2B5EF4-FFF2-40B4-BE49-F238E27FC236}">
              <a16:creationId xmlns:a16="http://schemas.microsoft.com/office/drawing/2014/main" id="{00000000-0008-0000-2000-00001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8" name="46 CuadroTexto">
          <a:extLst>
            <a:ext uri="{FF2B5EF4-FFF2-40B4-BE49-F238E27FC236}">
              <a16:creationId xmlns:a16="http://schemas.microsoft.com/office/drawing/2014/main" id="{00000000-0008-0000-2000-00001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19" name="47 CuadroTexto">
          <a:extLst>
            <a:ext uri="{FF2B5EF4-FFF2-40B4-BE49-F238E27FC236}">
              <a16:creationId xmlns:a16="http://schemas.microsoft.com/office/drawing/2014/main" id="{00000000-0008-0000-2000-00001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0" name="48 CuadroTexto">
          <a:extLst>
            <a:ext uri="{FF2B5EF4-FFF2-40B4-BE49-F238E27FC236}">
              <a16:creationId xmlns:a16="http://schemas.microsoft.com/office/drawing/2014/main" id="{00000000-0008-0000-2000-00001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1" name="49 CuadroTexto">
          <a:extLst>
            <a:ext uri="{FF2B5EF4-FFF2-40B4-BE49-F238E27FC236}">
              <a16:creationId xmlns:a16="http://schemas.microsoft.com/office/drawing/2014/main" id="{00000000-0008-0000-2000-00001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2" name="50 CuadroTexto">
          <a:extLst>
            <a:ext uri="{FF2B5EF4-FFF2-40B4-BE49-F238E27FC236}">
              <a16:creationId xmlns:a16="http://schemas.microsoft.com/office/drawing/2014/main" id="{00000000-0008-0000-2000-00001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3" name="51 CuadroTexto">
          <a:extLst>
            <a:ext uri="{FF2B5EF4-FFF2-40B4-BE49-F238E27FC236}">
              <a16:creationId xmlns:a16="http://schemas.microsoft.com/office/drawing/2014/main" id="{00000000-0008-0000-2000-00001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4" name="52 CuadroTexto">
          <a:extLst>
            <a:ext uri="{FF2B5EF4-FFF2-40B4-BE49-F238E27FC236}">
              <a16:creationId xmlns:a16="http://schemas.microsoft.com/office/drawing/2014/main" id="{00000000-0008-0000-2000-00001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5" name="53 CuadroTexto">
          <a:extLst>
            <a:ext uri="{FF2B5EF4-FFF2-40B4-BE49-F238E27FC236}">
              <a16:creationId xmlns:a16="http://schemas.microsoft.com/office/drawing/2014/main" id="{00000000-0008-0000-2000-00001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6" name="54 CuadroTexto">
          <a:extLst>
            <a:ext uri="{FF2B5EF4-FFF2-40B4-BE49-F238E27FC236}">
              <a16:creationId xmlns:a16="http://schemas.microsoft.com/office/drawing/2014/main" id="{00000000-0008-0000-2000-00001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7" name="55 CuadroTexto">
          <a:extLst>
            <a:ext uri="{FF2B5EF4-FFF2-40B4-BE49-F238E27FC236}">
              <a16:creationId xmlns:a16="http://schemas.microsoft.com/office/drawing/2014/main" id="{00000000-0008-0000-2000-00001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8" name="56 CuadroTexto">
          <a:extLst>
            <a:ext uri="{FF2B5EF4-FFF2-40B4-BE49-F238E27FC236}">
              <a16:creationId xmlns:a16="http://schemas.microsoft.com/office/drawing/2014/main" id="{00000000-0008-0000-2000-00002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29" name="57 CuadroTexto">
          <a:extLst>
            <a:ext uri="{FF2B5EF4-FFF2-40B4-BE49-F238E27FC236}">
              <a16:creationId xmlns:a16="http://schemas.microsoft.com/office/drawing/2014/main" id="{00000000-0008-0000-2000-00002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0" name="58 CuadroTexto">
          <a:extLst>
            <a:ext uri="{FF2B5EF4-FFF2-40B4-BE49-F238E27FC236}">
              <a16:creationId xmlns:a16="http://schemas.microsoft.com/office/drawing/2014/main" id="{00000000-0008-0000-2000-00002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1" name="59 CuadroTexto">
          <a:extLst>
            <a:ext uri="{FF2B5EF4-FFF2-40B4-BE49-F238E27FC236}">
              <a16:creationId xmlns:a16="http://schemas.microsoft.com/office/drawing/2014/main" id="{00000000-0008-0000-2000-00002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2" name="60 CuadroTexto">
          <a:extLst>
            <a:ext uri="{FF2B5EF4-FFF2-40B4-BE49-F238E27FC236}">
              <a16:creationId xmlns:a16="http://schemas.microsoft.com/office/drawing/2014/main" id="{00000000-0008-0000-2000-00002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3" name="61 CuadroTexto">
          <a:extLst>
            <a:ext uri="{FF2B5EF4-FFF2-40B4-BE49-F238E27FC236}">
              <a16:creationId xmlns:a16="http://schemas.microsoft.com/office/drawing/2014/main" id="{00000000-0008-0000-2000-00002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4" name="62 CuadroTexto">
          <a:extLst>
            <a:ext uri="{FF2B5EF4-FFF2-40B4-BE49-F238E27FC236}">
              <a16:creationId xmlns:a16="http://schemas.microsoft.com/office/drawing/2014/main" id="{00000000-0008-0000-2000-00002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5" name="63 CuadroTexto">
          <a:extLst>
            <a:ext uri="{FF2B5EF4-FFF2-40B4-BE49-F238E27FC236}">
              <a16:creationId xmlns:a16="http://schemas.microsoft.com/office/drawing/2014/main" id="{00000000-0008-0000-2000-00002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6" name="64 CuadroTexto">
          <a:extLst>
            <a:ext uri="{FF2B5EF4-FFF2-40B4-BE49-F238E27FC236}">
              <a16:creationId xmlns:a16="http://schemas.microsoft.com/office/drawing/2014/main" id="{00000000-0008-0000-2000-00002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7" name="65 CuadroTexto">
          <a:extLst>
            <a:ext uri="{FF2B5EF4-FFF2-40B4-BE49-F238E27FC236}">
              <a16:creationId xmlns:a16="http://schemas.microsoft.com/office/drawing/2014/main" id="{00000000-0008-0000-2000-00002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8" name="66 CuadroTexto">
          <a:extLst>
            <a:ext uri="{FF2B5EF4-FFF2-40B4-BE49-F238E27FC236}">
              <a16:creationId xmlns:a16="http://schemas.microsoft.com/office/drawing/2014/main" id="{00000000-0008-0000-2000-00002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39" name="67 CuadroTexto">
          <a:extLst>
            <a:ext uri="{FF2B5EF4-FFF2-40B4-BE49-F238E27FC236}">
              <a16:creationId xmlns:a16="http://schemas.microsoft.com/office/drawing/2014/main" id="{00000000-0008-0000-2000-00002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0" name="68 CuadroTexto">
          <a:extLst>
            <a:ext uri="{FF2B5EF4-FFF2-40B4-BE49-F238E27FC236}">
              <a16:creationId xmlns:a16="http://schemas.microsoft.com/office/drawing/2014/main" id="{00000000-0008-0000-2000-00002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1" name="69 CuadroTexto">
          <a:extLst>
            <a:ext uri="{FF2B5EF4-FFF2-40B4-BE49-F238E27FC236}">
              <a16:creationId xmlns:a16="http://schemas.microsoft.com/office/drawing/2014/main" id="{00000000-0008-0000-2000-00002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2" name="70 CuadroTexto">
          <a:extLst>
            <a:ext uri="{FF2B5EF4-FFF2-40B4-BE49-F238E27FC236}">
              <a16:creationId xmlns:a16="http://schemas.microsoft.com/office/drawing/2014/main" id="{00000000-0008-0000-2000-00002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3" name="71 CuadroTexto">
          <a:extLst>
            <a:ext uri="{FF2B5EF4-FFF2-40B4-BE49-F238E27FC236}">
              <a16:creationId xmlns:a16="http://schemas.microsoft.com/office/drawing/2014/main" id="{00000000-0008-0000-2000-00002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4" name="72 CuadroTexto">
          <a:extLst>
            <a:ext uri="{FF2B5EF4-FFF2-40B4-BE49-F238E27FC236}">
              <a16:creationId xmlns:a16="http://schemas.microsoft.com/office/drawing/2014/main" id="{00000000-0008-0000-2000-00003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5" name="73 CuadroTexto">
          <a:extLst>
            <a:ext uri="{FF2B5EF4-FFF2-40B4-BE49-F238E27FC236}">
              <a16:creationId xmlns:a16="http://schemas.microsoft.com/office/drawing/2014/main" id="{00000000-0008-0000-2000-00003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6" name="74 CuadroTexto">
          <a:extLst>
            <a:ext uri="{FF2B5EF4-FFF2-40B4-BE49-F238E27FC236}">
              <a16:creationId xmlns:a16="http://schemas.microsoft.com/office/drawing/2014/main" id="{00000000-0008-0000-2000-00003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7" name="75 CuadroTexto">
          <a:extLst>
            <a:ext uri="{FF2B5EF4-FFF2-40B4-BE49-F238E27FC236}">
              <a16:creationId xmlns:a16="http://schemas.microsoft.com/office/drawing/2014/main" id="{00000000-0008-0000-2000-00003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8" name="76 CuadroTexto">
          <a:extLst>
            <a:ext uri="{FF2B5EF4-FFF2-40B4-BE49-F238E27FC236}">
              <a16:creationId xmlns:a16="http://schemas.microsoft.com/office/drawing/2014/main" id="{00000000-0008-0000-2000-00003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49" name="77 CuadroTexto">
          <a:extLst>
            <a:ext uri="{FF2B5EF4-FFF2-40B4-BE49-F238E27FC236}">
              <a16:creationId xmlns:a16="http://schemas.microsoft.com/office/drawing/2014/main" id="{00000000-0008-0000-2000-00003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0" name="78 CuadroTexto">
          <a:extLst>
            <a:ext uri="{FF2B5EF4-FFF2-40B4-BE49-F238E27FC236}">
              <a16:creationId xmlns:a16="http://schemas.microsoft.com/office/drawing/2014/main" id="{00000000-0008-0000-2000-00003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1" name="79 CuadroTexto">
          <a:extLst>
            <a:ext uri="{FF2B5EF4-FFF2-40B4-BE49-F238E27FC236}">
              <a16:creationId xmlns:a16="http://schemas.microsoft.com/office/drawing/2014/main" id="{00000000-0008-0000-2000-00003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2" name="80 CuadroTexto">
          <a:extLst>
            <a:ext uri="{FF2B5EF4-FFF2-40B4-BE49-F238E27FC236}">
              <a16:creationId xmlns:a16="http://schemas.microsoft.com/office/drawing/2014/main" id="{00000000-0008-0000-2000-00003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3" name="81 CuadroTexto">
          <a:extLst>
            <a:ext uri="{FF2B5EF4-FFF2-40B4-BE49-F238E27FC236}">
              <a16:creationId xmlns:a16="http://schemas.microsoft.com/office/drawing/2014/main" id="{00000000-0008-0000-2000-00003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4" name="82 CuadroTexto">
          <a:extLst>
            <a:ext uri="{FF2B5EF4-FFF2-40B4-BE49-F238E27FC236}">
              <a16:creationId xmlns:a16="http://schemas.microsoft.com/office/drawing/2014/main" id="{00000000-0008-0000-2000-00003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5" name="83 CuadroTexto">
          <a:extLst>
            <a:ext uri="{FF2B5EF4-FFF2-40B4-BE49-F238E27FC236}">
              <a16:creationId xmlns:a16="http://schemas.microsoft.com/office/drawing/2014/main" id="{00000000-0008-0000-2000-00003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6" name="84 CuadroTexto">
          <a:extLst>
            <a:ext uri="{FF2B5EF4-FFF2-40B4-BE49-F238E27FC236}">
              <a16:creationId xmlns:a16="http://schemas.microsoft.com/office/drawing/2014/main" id="{00000000-0008-0000-2000-00003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7" name="85 CuadroTexto">
          <a:extLst>
            <a:ext uri="{FF2B5EF4-FFF2-40B4-BE49-F238E27FC236}">
              <a16:creationId xmlns:a16="http://schemas.microsoft.com/office/drawing/2014/main" id="{00000000-0008-0000-2000-00003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8" name="86 CuadroTexto">
          <a:extLst>
            <a:ext uri="{FF2B5EF4-FFF2-40B4-BE49-F238E27FC236}">
              <a16:creationId xmlns:a16="http://schemas.microsoft.com/office/drawing/2014/main" id="{00000000-0008-0000-2000-00003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59" name="87 CuadroTexto">
          <a:extLst>
            <a:ext uri="{FF2B5EF4-FFF2-40B4-BE49-F238E27FC236}">
              <a16:creationId xmlns:a16="http://schemas.microsoft.com/office/drawing/2014/main" id="{00000000-0008-0000-2000-00003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0" name="88 CuadroTexto">
          <a:extLst>
            <a:ext uri="{FF2B5EF4-FFF2-40B4-BE49-F238E27FC236}">
              <a16:creationId xmlns:a16="http://schemas.microsoft.com/office/drawing/2014/main" id="{00000000-0008-0000-2000-00004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1" name="89 CuadroTexto">
          <a:extLst>
            <a:ext uri="{FF2B5EF4-FFF2-40B4-BE49-F238E27FC236}">
              <a16:creationId xmlns:a16="http://schemas.microsoft.com/office/drawing/2014/main" id="{00000000-0008-0000-2000-00004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2" name="102 CuadroTexto">
          <a:extLst>
            <a:ext uri="{FF2B5EF4-FFF2-40B4-BE49-F238E27FC236}">
              <a16:creationId xmlns:a16="http://schemas.microsoft.com/office/drawing/2014/main" id="{00000000-0008-0000-2000-00004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3" name="103 CuadroTexto">
          <a:extLst>
            <a:ext uri="{FF2B5EF4-FFF2-40B4-BE49-F238E27FC236}">
              <a16:creationId xmlns:a16="http://schemas.microsoft.com/office/drawing/2014/main" id="{00000000-0008-0000-2000-00004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4" name="104 CuadroTexto">
          <a:extLst>
            <a:ext uri="{FF2B5EF4-FFF2-40B4-BE49-F238E27FC236}">
              <a16:creationId xmlns:a16="http://schemas.microsoft.com/office/drawing/2014/main" id="{00000000-0008-0000-2000-00004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5" name="105 CuadroTexto">
          <a:extLst>
            <a:ext uri="{FF2B5EF4-FFF2-40B4-BE49-F238E27FC236}">
              <a16:creationId xmlns:a16="http://schemas.microsoft.com/office/drawing/2014/main" id="{00000000-0008-0000-2000-00004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6" name="106 CuadroTexto">
          <a:extLst>
            <a:ext uri="{FF2B5EF4-FFF2-40B4-BE49-F238E27FC236}">
              <a16:creationId xmlns:a16="http://schemas.microsoft.com/office/drawing/2014/main" id="{00000000-0008-0000-2000-00004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7" name="107 CuadroTexto">
          <a:extLst>
            <a:ext uri="{FF2B5EF4-FFF2-40B4-BE49-F238E27FC236}">
              <a16:creationId xmlns:a16="http://schemas.microsoft.com/office/drawing/2014/main" id="{00000000-0008-0000-2000-00004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8" name="108 CuadroTexto">
          <a:extLst>
            <a:ext uri="{FF2B5EF4-FFF2-40B4-BE49-F238E27FC236}">
              <a16:creationId xmlns:a16="http://schemas.microsoft.com/office/drawing/2014/main" id="{00000000-0008-0000-2000-00004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69" name="109 CuadroTexto">
          <a:extLst>
            <a:ext uri="{FF2B5EF4-FFF2-40B4-BE49-F238E27FC236}">
              <a16:creationId xmlns:a16="http://schemas.microsoft.com/office/drawing/2014/main" id="{00000000-0008-0000-2000-00004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0" name="110 CuadroTexto">
          <a:extLst>
            <a:ext uri="{FF2B5EF4-FFF2-40B4-BE49-F238E27FC236}">
              <a16:creationId xmlns:a16="http://schemas.microsoft.com/office/drawing/2014/main" id="{00000000-0008-0000-2000-00004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1" name="111 CuadroTexto">
          <a:extLst>
            <a:ext uri="{FF2B5EF4-FFF2-40B4-BE49-F238E27FC236}">
              <a16:creationId xmlns:a16="http://schemas.microsoft.com/office/drawing/2014/main" id="{00000000-0008-0000-2000-00004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2" name="112 CuadroTexto">
          <a:extLst>
            <a:ext uri="{FF2B5EF4-FFF2-40B4-BE49-F238E27FC236}">
              <a16:creationId xmlns:a16="http://schemas.microsoft.com/office/drawing/2014/main" id="{00000000-0008-0000-2000-00004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3" name="113 CuadroTexto">
          <a:extLst>
            <a:ext uri="{FF2B5EF4-FFF2-40B4-BE49-F238E27FC236}">
              <a16:creationId xmlns:a16="http://schemas.microsoft.com/office/drawing/2014/main" id="{00000000-0008-0000-2000-00004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4" name="114 CuadroTexto">
          <a:extLst>
            <a:ext uri="{FF2B5EF4-FFF2-40B4-BE49-F238E27FC236}">
              <a16:creationId xmlns:a16="http://schemas.microsoft.com/office/drawing/2014/main" id="{00000000-0008-0000-2000-00004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5" name="115 CuadroTexto">
          <a:extLst>
            <a:ext uri="{FF2B5EF4-FFF2-40B4-BE49-F238E27FC236}">
              <a16:creationId xmlns:a16="http://schemas.microsoft.com/office/drawing/2014/main" id="{00000000-0008-0000-2000-00004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6" name="116 CuadroTexto">
          <a:extLst>
            <a:ext uri="{FF2B5EF4-FFF2-40B4-BE49-F238E27FC236}">
              <a16:creationId xmlns:a16="http://schemas.microsoft.com/office/drawing/2014/main" id="{00000000-0008-0000-2000-00005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7" name="117 CuadroTexto">
          <a:extLst>
            <a:ext uri="{FF2B5EF4-FFF2-40B4-BE49-F238E27FC236}">
              <a16:creationId xmlns:a16="http://schemas.microsoft.com/office/drawing/2014/main" id="{00000000-0008-0000-2000-00005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8" name="126 CuadroTexto">
          <a:extLst>
            <a:ext uri="{FF2B5EF4-FFF2-40B4-BE49-F238E27FC236}">
              <a16:creationId xmlns:a16="http://schemas.microsoft.com/office/drawing/2014/main" id="{00000000-0008-0000-2000-00005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79" name="127 CuadroTexto">
          <a:extLst>
            <a:ext uri="{FF2B5EF4-FFF2-40B4-BE49-F238E27FC236}">
              <a16:creationId xmlns:a16="http://schemas.microsoft.com/office/drawing/2014/main" id="{00000000-0008-0000-2000-000053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0" name="128 CuadroTexto">
          <a:extLst>
            <a:ext uri="{FF2B5EF4-FFF2-40B4-BE49-F238E27FC236}">
              <a16:creationId xmlns:a16="http://schemas.microsoft.com/office/drawing/2014/main" id="{00000000-0008-0000-2000-000054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1" name="129 CuadroTexto">
          <a:extLst>
            <a:ext uri="{FF2B5EF4-FFF2-40B4-BE49-F238E27FC236}">
              <a16:creationId xmlns:a16="http://schemas.microsoft.com/office/drawing/2014/main" id="{00000000-0008-0000-2000-00005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2" name="130 CuadroTexto">
          <a:extLst>
            <a:ext uri="{FF2B5EF4-FFF2-40B4-BE49-F238E27FC236}">
              <a16:creationId xmlns:a16="http://schemas.microsoft.com/office/drawing/2014/main" id="{00000000-0008-0000-2000-000056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3" name="131 CuadroTexto">
          <a:extLst>
            <a:ext uri="{FF2B5EF4-FFF2-40B4-BE49-F238E27FC236}">
              <a16:creationId xmlns:a16="http://schemas.microsoft.com/office/drawing/2014/main" id="{00000000-0008-0000-2000-000057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4" name="132 CuadroTexto">
          <a:extLst>
            <a:ext uri="{FF2B5EF4-FFF2-40B4-BE49-F238E27FC236}">
              <a16:creationId xmlns:a16="http://schemas.microsoft.com/office/drawing/2014/main" id="{00000000-0008-0000-2000-000058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5" name="133 CuadroTexto">
          <a:extLst>
            <a:ext uri="{FF2B5EF4-FFF2-40B4-BE49-F238E27FC236}">
              <a16:creationId xmlns:a16="http://schemas.microsoft.com/office/drawing/2014/main" id="{00000000-0008-0000-2000-000059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6" name="134 CuadroTexto">
          <a:extLst>
            <a:ext uri="{FF2B5EF4-FFF2-40B4-BE49-F238E27FC236}">
              <a16:creationId xmlns:a16="http://schemas.microsoft.com/office/drawing/2014/main" id="{00000000-0008-0000-2000-00005A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7" name="135 CuadroTexto">
          <a:extLst>
            <a:ext uri="{FF2B5EF4-FFF2-40B4-BE49-F238E27FC236}">
              <a16:creationId xmlns:a16="http://schemas.microsoft.com/office/drawing/2014/main" id="{00000000-0008-0000-2000-00005B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8" name="136 CuadroTexto">
          <a:extLst>
            <a:ext uri="{FF2B5EF4-FFF2-40B4-BE49-F238E27FC236}">
              <a16:creationId xmlns:a16="http://schemas.microsoft.com/office/drawing/2014/main" id="{00000000-0008-0000-2000-00005C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89" name="137 CuadroTexto">
          <a:extLst>
            <a:ext uri="{FF2B5EF4-FFF2-40B4-BE49-F238E27FC236}">
              <a16:creationId xmlns:a16="http://schemas.microsoft.com/office/drawing/2014/main" id="{00000000-0008-0000-2000-00005D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0" name="138 CuadroTexto">
          <a:extLst>
            <a:ext uri="{FF2B5EF4-FFF2-40B4-BE49-F238E27FC236}">
              <a16:creationId xmlns:a16="http://schemas.microsoft.com/office/drawing/2014/main" id="{00000000-0008-0000-2000-00005E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1" name="139 CuadroTexto">
          <a:extLst>
            <a:ext uri="{FF2B5EF4-FFF2-40B4-BE49-F238E27FC236}">
              <a16:creationId xmlns:a16="http://schemas.microsoft.com/office/drawing/2014/main" id="{00000000-0008-0000-2000-00005F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2" name="140 CuadroTexto">
          <a:extLst>
            <a:ext uri="{FF2B5EF4-FFF2-40B4-BE49-F238E27FC236}">
              <a16:creationId xmlns:a16="http://schemas.microsoft.com/office/drawing/2014/main" id="{00000000-0008-0000-2000-000060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3" name="141 CuadroTexto">
          <a:extLst>
            <a:ext uri="{FF2B5EF4-FFF2-40B4-BE49-F238E27FC236}">
              <a16:creationId xmlns:a16="http://schemas.microsoft.com/office/drawing/2014/main" id="{00000000-0008-0000-2000-000061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194" name="142 CuadroTexto">
          <a:extLst>
            <a:ext uri="{FF2B5EF4-FFF2-40B4-BE49-F238E27FC236}">
              <a16:creationId xmlns:a16="http://schemas.microsoft.com/office/drawing/2014/main" id="{00000000-0008-0000-2000-000062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5" name="306 CuadroTexto">
          <a:extLst>
            <a:ext uri="{FF2B5EF4-FFF2-40B4-BE49-F238E27FC236}">
              <a16:creationId xmlns:a16="http://schemas.microsoft.com/office/drawing/2014/main" id="{00000000-0008-0000-2000-00006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6" name="307 CuadroTexto">
          <a:extLst>
            <a:ext uri="{FF2B5EF4-FFF2-40B4-BE49-F238E27FC236}">
              <a16:creationId xmlns:a16="http://schemas.microsoft.com/office/drawing/2014/main" id="{00000000-0008-0000-2000-00006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7" name="308 CuadroTexto">
          <a:extLst>
            <a:ext uri="{FF2B5EF4-FFF2-40B4-BE49-F238E27FC236}">
              <a16:creationId xmlns:a16="http://schemas.microsoft.com/office/drawing/2014/main" id="{00000000-0008-0000-2000-00006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8" name="309 CuadroTexto">
          <a:extLst>
            <a:ext uri="{FF2B5EF4-FFF2-40B4-BE49-F238E27FC236}">
              <a16:creationId xmlns:a16="http://schemas.microsoft.com/office/drawing/2014/main" id="{00000000-0008-0000-2000-00006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199" name="310 CuadroTexto">
          <a:extLst>
            <a:ext uri="{FF2B5EF4-FFF2-40B4-BE49-F238E27FC236}">
              <a16:creationId xmlns:a16="http://schemas.microsoft.com/office/drawing/2014/main" id="{00000000-0008-0000-2000-00006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0" name="311 CuadroTexto">
          <a:extLst>
            <a:ext uri="{FF2B5EF4-FFF2-40B4-BE49-F238E27FC236}">
              <a16:creationId xmlns:a16="http://schemas.microsoft.com/office/drawing/2014/main" id="{00000000-0008-0000-2000-00006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1" name="312 CuadroTexto">
          <a:extLst>
            <a:ext uri="{FF2B5EF4-FFF2-40B4-BE49-F238E27FC236}">
              <a16:creationId xmlns:a16="http://schemas.microsoft.com/office/drawing/2014/main" id="{00000000-0008-0000-2000-00006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2" name="313 CuadroTexto">
          <a:extLst>
            <a:ext uri="{FF2B5EF4-FFF2-40B4-BE49-F238E27FC236}">
              <a16:creationId xmlns:a16="http://schemas.microsoft.com/office/drawing/2014/main" id="{00000000-0008-0000-2000-00006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3" name="314 CuadroTexto">
          <a:extLst>
            <a:ext uri="{FF2B5EF4-FFF2-40B4-BE49-F238E27FC236}">
              <a16:creationId xmlns:a16="http://schemas.microsoft.com/office/drawing/2014/main" id="{00000000-0008-0000-2000-00006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4" name="315 CuadroTexto">
          <a:extLst>
            <a:ext uri="{FF2B5EF4-FFF2-40B4-BE49-F238E27FC236}">
              <a16:creationId xmlns:a16="http://schemas.microsoft.com/office/drawing/2014/main" id="{00000000-0008-0000-2000-00006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5" name="316 CuadroTexto">
          <a:extLst>
            <a:ext uri="{FF2B5EF4-FFF2-40B4-BE49-F238E27FC236}">
              <a16:creationId xmlns:a16="http://schemas.microsoft.com/office/drawing/2014/main" id="{00000000-0008-0000-2000-00006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6" name="317 CuadroTexto">
          <a:extLst>
            <a:ext uri="{FF2B5EF4-FFF2-40B4-BE49-F238E27FC236}">
              <a16:creationId xmlns:a16="http://schemas.microsoft.com/office/drawing/2014/main" id="{00000000-0008-0000-2000-00006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7" name="318 CuadroTexto">
          <a:extLst>
            <a:ext uri="{FF2B5EF4-FFF2-40B4-BE49-F238E27FC236}">
              <a16:creationId xmlns:a16="http://schemas.microsoft.com/office/drawing/2014/main" id="{00000000-0008-0000-2000-00006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8" name="319 CuadroTexto">
          <a:extLst>
            <a:ext uri="{FF2B5EF4-FFF2-40B4-BE49-F238E27FC236}">
              <a16:creationId xmlns:a16="http://schemas.microsoft.com/office/drawing/2014/main" id="{00000000-0008-0000-2000-00007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09" name="320 CuadroTexto">
          <a:extLst>
            <a:ext uri="{FF2B5EF4-FFF2-40B4-BE49-F238E27FC236}">
              <a16:creationId xmlns:a16="http://schemas.microsoft.com/office/drawing/2014/main" id="{00000000-0008-0000-2000-00007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0" name="321 CuadroTexto">
          <a:extLst>
            <a:ext uri="{FF2B5EF4-FFF2-40B4-BE49-F238E27FC236}">
              <a16:creationId xmlns:a16="http://schemas.microsoft.com/office/drawing/2014/main" id="{00000000-0008-0000-2000-00007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1" name="322 CuadroTexto">
          <a:extLst>
            <a:ext uri="{FF2B5EF4-FFF2-40B4-BE49-F238E27FC236}">
              <a16:creationId xmlns:a16="http://schemas.microsoft.com/office/drawing/2014/main" id="{00000000-0008-0000-2000-00007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2" name="323 CuadroTexto">
          <a:extLst>
            <a:ext uri="{FF2B5EF4-FFF2-40B4-BE49-F238E27FC236}">
              <a16:creationId xmlns:a16="http://schemas.microsoft.com/office/drawing/2014/main" id="{00000000-0008-0000-2000-00007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3" name="324 CuadroTexto">
          <a:extLst>
            <a:ext uri="{FF2B5EF4-FFF2-40B4-BE49-F238E27FC236}">
              <a16:creationId xmlns:a16="http://schemas.microsoft.com/office/drawing/2014/main" id="{00000000-0008-0000-2000-00007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4" name="325 CuadroTexto">
          <a:extLst>
            <a:ext uri="{FF2B5EF4-FFF2-40B4-BE49-F238E27FC236}">
              <a16:creationId xmlns:a16="http://schemas.microsoft.com/office/drawing/2014/main" id="{00000000-0008-0000-2000-00007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5" name="326 CuadroTexto">
          <a:extLst>
            <a:ext uri="{FF2B5EF4-FFF2-40B4-BE49-F238E27FC236}">
              <a16:creationId xmlns:a16="http://schemas.microsoft.com/office/drawing/2014/main" id="{00000000-0008-0000-2000-00007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6" name="327 CuadroTexto">
          <a:extLst>
            <a:ext uri="{FF2B5EF4-FFF2-40B4-BE49-F238E27FC236}">
              <a16:creationId xmlns:a16="http://schemas.microsoft.com/office/drawing/2014/main" id="{00000000-0008-0000-2000-00007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7" name="328 CuadroTexto">
          <a:extLst>
            <a:ext uri="{FF2B5EF4-FFF2-40B4-BE49-F238E27FC236}">
              <a16:creationId xmlns:a16="http://schemas.microsoft.com/office/drawing/2014/main" id="{00000000-0008-0000-2000-00007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8" name="329 CuadroTexto">
          <a:extLst>
            <a:ext uri="{FF2B5EF4-FFF2-40B4-BE49-F238E27FC236}">
              <a16:creationId xmlns:a16="http://schemas.microsoft.com/office/drawing/2014/main" id="{00000000-0008-0000-2000-00007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19" name="330 CuadroTexto">
          <a:extLst>
            <a:ext uri="{FF2B5EF4-FFF2-40B4-BE49-F238E27FC236}">
              <a16:creationId xmlns:a16="http://schemas.microsoft.com/office/drawing/2014/main" id="{00000000-0008-0000-2000-00007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0" name="331 CuadroTexto">
          <a:extLst>
            <a:ext uri="{FF2B5EF4-FFF2-40B4-BE49-F238E27FC236}">
              <a16:creationId xmlns:a16="http://schemas.microsoft.com/office/drawing/2014/main" id="{00000000-0008-0000-2000-00007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1" name="332 CuadroTexto">
          <a:extLst>
            <a:ext uri="{FF2B5EF4-FFF2-40B4-BE49-F238E27FC236}">
              <a16:creationId xmlns:a16="http://schemas.microsoft.com/office/drawing/2014/main" id="{00000000-0008-0000-2000-00007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2" name="333 CuadroTexto">
          <a:extLst>
            <a:ext uri="{FF2B5EF4-FFF2-40B4-BE49-F238E27FC236}">
              <a16:creationId xmlns:a16="http://schemas.microsoft.com/office/drawing/2014/main" id="{00000000-0008-0000-2000-00007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3" name="334 CuadroTexto">
          <a:extLst>
            <a:ext uri="{FF2B5EF4-FFF2-40B4-BE49-F238E27FC236}">
              <a16:creationId xmlns:a16="http://schemas.microsoft.com/office/drawing/2014/main" id="{00000000-0008-0000-2000-00007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4" name="335 CuadroTexto">
          <a:extLst>
            <a:ext uri="{FF2B5EF4-FFF2-40B4-BE49-F238E27FC236}">
              <a16:creationId xmlns:a16="http://schemas.microsoft.com/office/drawing/2014/main" id="{00000000-0008-0000-2000-00008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5" name="336 CuadroTexto">
          <a:extLst>
            <a:ext uri="{FF2B5EF4-FFF2-40B4-BE49-F238E27FC236}">
              <a16:creationId xmlns:a16="http://schemas.microsoft.com/office/drawing/2014/main" id="{00000000-0008-0000-2000-00008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6" name="337 CuadroTexto">
          <a:extLst>
            <a:ext uri="{FF2B5EF4-FFF2-40B4-BE49-F238E27FC236}">
              <a16:creationId xmlns:a16="http://schemas.microsoft.com/office/drawing/2014/main" id="{00000000-0008-0000-2000-00008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7" name="338 CuadroTexto">
          <a:extLst>
            <a:ext uri="{FF2B5EF4-FFF2-40B4-BE49-F238E27FC236}">
              <a16:creationId xmlns:a16="http://schemas.microsoft.com/office/drawing/2014/main" id="{00000000-0008-0000-2000-00008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8" name="339 CuadroTexto">
          <a:extLst>
            <a:ext uri="{FF2B5EF4-FFF2-40B4-BE49-F238E27FC236}">
              <a16:creationId xmlns:a16="http://schemas.microsoft.com/office/drawing/2014/main" id="{00000000-0008-0000-2000-00008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29" name="340 CuadroTexto">
          <a:extLst>
            <a:ext uri="{FF2B5EF4-FFF2-40B4-BE49-F238E27FC236}">
              <a16:creationId xmlns:a16="http://schemas.microsoft.com/office/drawing/2014/main" id="{00000000-0008-0000-2000-00008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0" name="341 CuadroTexto">
          <a:extLst>
            <a:ext uri="{FF2B5EF4-FFF2-40B4-BE49-F238E27FC236}">
              <a16:creationId xmlns:a16="http://schemas.microsoft.com/office/drawing/2014/main" id="{00000000-0008-0000-2000-00008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1" name="342 CuadroTexto">
          <a:extLst>
            <a:ext uri="{FF2B5EF4-FFF2-40B4-BE49-F238E27FC236}">
              <a16:creationId xmlns:a16="http://schemas.microsoft.com/office/drawing/2014/main" id="{00000000-0008-0000-2000-00008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2" name="343 CuadroTexto">
          <a:extLst>
            <a:ext uri="{FF2B5EF4-FFF2-40B4-BE49-F238E27FC236}">
              <a16:creationId xmlns:a16="http://schemas.microsoft.com/office/drawing/2014/main" id="{00000000-0008-0000-2000-00008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3" name="344 CuadroTexto">
          <a:extLst>
            <a:ext uri="{FF2B5EF4-FFF2-40B4-BE49-F238E27FC236}">
              <a16:creationId xmlns:a16="http://schemas.microsoft.com/office/drawing/2014/main" id="{00000000-0008-0000-2000-00008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4" name="345 CuadroTexto">
          <a:extLst>
            <a:ext uri="{FF2B5EF4-FFF2-40B4-BE49-F238E27FC236}">
              <a16:creationId xmlns:a16="http://schemas.microsoft.com/office/drawing/2014/main" id="{00000000-0008-0000-2000-00008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5" name="346 CuadroTexto">
          <a:extLst>
            <a:ext uri="{FF2B5EF4-FFF2-40B4-BE49-F238E27FC236}">
              <a16:creationId xmlns:a16="http://schemas.microsoft.com/office/drawing/2014/main" id="{00000000-0008-0000-2000-00008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6" name="347 CuadroTexto">
          <a:extLst>
            <a:ext uri="{FF2B5EF4-FFF2-40B4-BE49-F238E27FC236}">
              <a16:creationId xmlns:a16="http://schemas.microsoft.com/office/drawing/2014/main" id="{00000000-0008-0000-2000-00008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7" name="348 CuadroTexto">
          <a:extLst>
            <a:ext uri="{FF2B5EF4-FFF2-40B4-BE49-F238E27FC236}">
              <a16:creationId xmlns:a16="http://schemas.microsoft.com/office/drawing/2014/main" id="{00000000-0008-0000-2000-00008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8" name="349 CuadroTexto">
          <a:extLst>
            <a:ext uri="{FF2B5EF4-FFF2-40B4-BE49-F238E27FC236}">
              <a16:creationId xmlns:a16="http://schemas.microsoft.com/office/drawing/2014/main" id="{00000000-0008-0000-2000-00008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39" name="350 CuadroTexto">
          <a:extLst>
            <a:ext uri="{FF2B5EF4-FFF2-40B4-BE49-F238E27FC236}">
              <a16:creationId xmlns:a16="http://schemas.microsoft.com/office/drawing/2014/main" id="{00000000-0008-0000-2000-00008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0" name="351 CuadroTexto">
          <a:extLst>
            <a:ext uri="{FF2B5EF4-FFF2-40B4-BE49-F238E27FC236}">
              <a16:creationId xmlns:a16="http://schemas.microsoft.com/office/drawing/2014/main" id="{00000000-0008-0000-2000-00009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1" name="352 CuadroTexto">
          <a:extLst>
            <a:ext uri="{FF2B5EF4-FFF2-40B4-BE49-F238E27FC236}">
              <a16:creationId xmlns:a16="http://schemas.microsoft.com/office/drawing/2014/main" id="{00000000-0008-0000-2000-00009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2" name="353 CuadroTexto">
          <a:extLst>
            <a:ext uri="{FF2B5EF4-FFF2-40B4-BE49-F238E27FC236}">
              <a16:creationId xmlns:a16="http://schemas.microsoft.com/office/drawing/2014/main" id="{00000000-0008-0000-2000-00009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3" name="354 CuadroTexto">
          <a:extLst>
            <a:ext uri="{FF2B5EF4-FFF2-40B4-BE49-F238E27FC236}">
              <a16:creationId xmlns:a16="http://schemas.microsoft.com/office/drawing/2014/main" id="{00000000-0008-0000-2000-00009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4" name="355 CuadroTexto">
          <a:extLst>
            <a:ext uri="{FF2B5EF4-FFF2-40B4-BE49-F238E27FC236}">
              <a16:creationId xmlns:a16="http://schemas.microsoft.com/office/drawing/2014/main" id="{00000000-0008-0000-2000-00009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5" name="356 CuadroTexto">
          <a:extLst>
            <a:ext uri="{FF2B5EF4-FFF2-40B4-BE49-F238E27FC236}">
              <a16:creationId xmlns:a16="http://schemas.microsoft.com/office/drawing/2014/main" id="{00000000-0008-0000-2000-00009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6" name="357 CuadroTexto">
          <a:extLst>
            <a:ext uri="{FF2B5EF4-FFF2-40B4-BE49-F238E27FC236}">
              <a16:creationId xmlns:a16="http://schemas.microsoft.com/office/drawing/2014/main" id="{00000000-0008-0000-2000-00009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7" name="358 CuadroTexto">
          <a:extLst>
            <a:ext uri="{FF2B5EF4-FFF2-40B4-BE49-F238E27FC236}">
              <a16:creationId xmlns:a16="http://schemas.microsoft.com/office/drawing/2014/main" id="{00000000-0008-0000-2000-00009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8" name="359 CuadroTexto">
          <a:extLst>
            <a:ext uri="{FF2B5EF4-FFF2-40B4-BE49-F238E27FC236}">
              <a16:creationId xmlns:a16="http://schemas.microsoft.com/office/drawing/2014/main" id="{00000000-0008-0000-2000-00009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49" name="360 CuadroTexto">
          <a:extLst>
            <a:ext uri="{FF2B5EF4-FFF2-40B4-BE49-F238E27FC236}">
              <a16:creationId xmlns:a16="http://schemas.microsoft.com/office/drawing/2014/main" id="{00000000-0008-0000-2000-00009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0" name="361 CuadroTexto">
          <a:extLst>
            <a:ext uri="{FF2B5EF4-FFF2-40B4-BE49-F238E27FC236}">
              <a16:creationId xmlns:a16="http://schemas.microsoft.com/office/drawing/2014/main" id="{00000000-0008-0000-2000-00009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1" name="362 CuadroTexto">
          <a:extLst>
            <a:ext uri="{FF2B5EF4-FFF2-40B4-BE49-F238E27FC236}">
              <a16:creationId xmlns:a16="http://schemas.microsoft.com/office/drawing/2014/main" id="{00000000-0008-0000-2000-00009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2" name="363 CuadroTexto">
          <a:extLst>
            <a:ext uri="{FF2B5EF4-FFF2-40B4-BE49-F238E27FC236}">
              <a16:creationId xmlns:a16="http://schemas.microsoft.com/office/drawing/2014/main" id="{00000000-0008-0000-2000-00009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3" name="364 CuadroTexto">
          <a:extLst>
            <a:ext uri="{FF2B5EF4-FFF2-40B4-BE49-F238E27FC236}">
              <a16:creationId xmlns:a16="http://schemas.microsoft.com/office/drawing/2014/main" id="{00000000-0008-0000-2000-00009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4" name="365 CuadroTexto">
          <a:extLst>
            <a:ext uri="{FF2B5EF4-FFF2-40B4-BE49-F238E27FC236}">
              <a16:creationId xmlns:a16="http://schemas.microsoft.com/office/drawing/2014/main" id="{00000000-0008-0000-2000-00009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5" name="366 CuadroTexto">
          <a:extLst>
            <a:ext uri="{FF2B5EF4-FFF2-40B4-BE49-F238E27FC236}">
              <a16:creationId xmlns:a16="http://schemas.microsoft.com/office/drawing/2014/main" id="{00000000-0008-0000-2000-00009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6" name="367 CuadroTexto">
          <a:extLst>
            <a:ext uri="{FF2B5EF4-FFF2-40B4-BE49-F238E27FC236}">
              <a16:creationId xmlns:a16="http://schemas.microsoft.com/office/drawing/2014/main" id="{00000000-0008-0000-2000-0000A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7" name="368 CuadroTexto">
          <a:extLst>
            <a:ext uri="{FF2B5EF4-FFF2-40B4-BE49-F238E27FC236}">
              <a16:creationId xmlns:a16="http://schemas.microsoft.com/office/drawing/2014/main" id="{00000000-0008-0000-2000-0000A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8" name="369 CuadroTexto">
          <a:extLst>
            <a:ext uri="{FF2B5EF4-FFF2-40B4-BE49-F238E27FC236}">
              <a16:creationId xmlns:a16="http://schemas.microsoft.com/office/drawing/2014/main" id="{00000000-0008-0000-2000-0000A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59" name="370 CuadroTexto">
          <a:extLst>
            <a:ext uri="{FF2B5EF4-FFF2-40B4-BE49-F238E27FC236}">
              <a16:creationId xmlns:a16="http://schemas.microsoft.com/office/drawing/2014/main" id="{00000000-0008-0000-2000-0000A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0" name="371 CuadroTexto">
          <a:extLst>
            <a:ext uri="{FF2B5EF4-FFF2-40B4-BE49-F238E27FC236}">
              <a16:creationId xmlns:a16="http://schemas.microsoft.com/office/drawing/2014/main" id="{00000000-0008-0000-2000-0000A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1" name="372 CuadroTexto">
          <a:extLst>
            <a:ext uri="{FF2B5EF4-FFF2-40B4-BE49-F238E27FC236}">
              <a16:creationId xmlns:a16="http://schemas.microsoft.com/office/drawing/2014/main" id="{00000000-0008-0000-2000-0000A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2" name="373 CuadroTexto">
          <a:extLst>
            <a:ext uri="{FF2B5EF4-FFF2-40B4-BE49-F238E27FC236}">
              <a16:creationId xmlns:a16="http://schemas.microsoft.com/office/drawing/2014/main" id="{00000000-0008-0000-2000-0000A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3" name="374 CuadroTexto">
          <a:extLst>
            <a:ext uri="{FF2B5EF4-FFF2-40B4-BE49-F238E27FC236}">
              <a16:creationId xmlns:a16="http://schemas.microsoft.com/office/drawing/2014/main" id="{00000000-0008-0000-2000-0000A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4" name="375 CuadroTexto">
          <a:extLst>
            <a:ext uri="{FF2B5EF4-FFF2-40B4-BE49-F238E27FC236}">
              <a16:creationId xmlns:a16="http://schemas.microsoft.com/office/drawing/2014/main" id="{00000000-0008-0000-2000-0000A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5" name="376 CuadroTexto">
          <a:extLst>
            <a:ext uri="{FF2B5EF4-FFF2-40B4-BE49-F238E27FC236}">
              <a16:creationId xmlns:a16="http://schemas.microsoft.com/office/drawing/2014/main" id="{00000000-0008-0000-2000-0000A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6" name="377 CuadroTexto">
          <a:extLst>
            <a:ext uri="{FF2B5EF4-FFF2-40B4-BE49-F238E27FC236}">
              <a16:creationId xmlns:a16="http://schemas.microsoft.com/office/drawing/2014/main" id="{00000000-0008-0000-2000-0000A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7" name="378 CuadroTexto">
          <a:extLst>
            <a:ext uri="{FF2B5EF4-FFF2-40B4-BE49-F238E27FC236}">
              <a16:creationId xmlns:a16="http://schemas.microsoft.com/office/drawing/2014/main" id="{00000000-0008-0000-2000-0000A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8" name="379 CuadroTexto">
          <a:extLst>
            <a:ext uri="{FF2B5EF4-FFF2-40B4-BE49-F238E27FC236}">
              <a16:creationId xmlns:a16="http://schemas.microsoft.com/office/drawing/2014/main" id="{00000000-0008-0000-2000-0000A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69" name="380 CuadroTexto">
          <a:extLst>
            <a:ext uri="{FF2B5EF4-FFF2-40B4-BE49-F238E27FC236}">
              <a16:creationId xmlns:a16="http://schemas.microsoft.com/office/drawing/2014/main" id="{00000000-0008-0000-2000-0000A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0" name="381 CuadroTexto">
          <a:extLst>
            <a:ext uri="{FF2B5EF4-FFF2-40B4-BE49-F238E27FC236}">
              <a16:creationId xmlns:a16="http://schemas.microsoft.com/office/drawing/2014/main" id="{00000000-0008-0000-2000-0000A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1" name="382 CuadroTexto">
          <a:extLst>
            <a:ext uri="{FF2B5EF4-FFF2-40B4-BE49-F238E27FC236}">
              <a16:creationId xmlns:a16="http://schemas.microsoft.com/office/drawing/2014/main" id="{00000000-0008-0000-2000-0000A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2" name="383 CuadroTexto">
          <a:extLst>
            <a:ext uri="{FF2B5EF4-FFF2-40B4-BE49-F238E27FC236}">
              <a16:creationId xmlns:a16="http://schemas.microsoft.com/office/drawing/2014/main" id="{00000000-0008-0000-2000-0000B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3" name="384 CuadroTexto">
          <a:extLst>
            <a:ext uri="{FF2B5EF4-FFF2-40B4-BE49-F238E27FC236}">
              <a16:creationId xmlns:a16="http://schemas.microsoft.com/office/drawing/2014/main" id="{00000000-0008-0000-2000-0000B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4" name="385 CuadroTexto">
          <a:extLst>
            <a:ext uri="{FF2B5EF4-FFF2-40B4-BE49-F238E27FC236}">
              <a16:creationId xmlns:a16="http://schemas.microsoft.com/office/drawing/2014/main" id="{00000000-0008-0000-2000-0000B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5" name="386 CuadroTexto">
          <a:extLst>
            <a:ext uri="{FF2B5EF4-FFF2-40B4-BE49-F238E27FC236}">
              <a16:creationId xmlns:a16="http://schemas.microsoft.com/office/drawing/2014/main" id="{00000000-0008-0000-2000-0000B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6" name="387 CuadroTexto">
          <a:extLst>
            <a:ext uri="{FF2B5EF4-FFF2-40B4-BE49-F238E27FC236}">
              <a16:creationId xmlns:a16="http://schemas.microsoft.com/office/drawing/2014/main" id="{00000000-0008-0000-2000-0000B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7" name="388 CuadroTexto">
          <a:extLst>
            <a:ext uri="{FF2B5EF4-FFF2-40B4-BE49-F238E27FC236}">
              <a16:creationId xmlns:a16="http://schemas.microsoft.com/office/drawing/2014/main" id="{00000000-0008-0000-2000-0000B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8" name="389 CuadroTexto">
          <a:extLst>
            <a:ext uri="{FF2B5EF4-FFF2-40B4-BE49-F238E27FC236}">
              <a16:creationId xmlns:a16="http://schemas.microsoft.com/office/drawing/2014/main" id="{00000000-0008-0000-2000-0000B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79" name="390 CuadroTexto">
          <a:extLst>
            <a:ext uri="{FF2B5EF4-FFF2-40B4-BE49-F238E27FC236}">
              <a16:creationId xmlns:a16="http://schemas.microsoft.com/office/drawing/2014/main" id="{00000000-0008-0000-2000-0000B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0" name="391 CuadroTexto">
          <a:extLst>
            <a:ext uri="{FF2B5EF4-FFF2-40B4-BE49-F238E27FC236}">
              <a16:creationId xmlns:a16="http://schemas.microsoft.com/office/drawing/2014/main" id="{00000000-0008-0000-2000-0000B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1" name="392 CuadroTexto">
          <a:extLst>
            <a:ext uri="{FF2B5EF4-FFF2-40B4-BE49-F238E27FC236}">
              <a16:creationId xmlns:a16="http://schemas.microsoft.com/office/drawing/2014/main" id="{00000000-0008-0000-2000-0000B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2" name="393 CuadroTexto">
          <a:extLst>
            <a:ext uri="{FF2B5EF4-FFF2-40B4-BE49-F238E27FC236}">
              <a16:creationId xmlns:a16="http://schemas.microsoft.com/office/drawing/2014/main" id="{00000000-0008-0000-2000-0000B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3" name="394 CuadroTexto">
          <a:extLst>
            <a:ext uri="{FF2B5EF4-FFF2-40B4-BE49-F238E27FC236}">
              <a16:creationId xmlns:a16="http://schemas.microsoft.com/office/drawing/2014/main" id="{00000000-0008-0000-2000-0000B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4" name="395 CuadroTexto">
          <a:extLst>
            <a:ext uri="{FF2B5EF4-FFF2-40B4-BE49-F238E27FC236}">
              <a16:creationId xmlns:a16="http://schemas.microsoft.com/office/drawing/2014/main" id="{00000000-0008-0000-2000-0000B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5" name="396 CuadroTexto">
          <a:extLst>
            <a:ext uri="{FF2B5EF4-FFF2-40B4-BE49-F238E27FC236}">
              <a16:creationId xmlns:a16="http://schemas.microsoft.com/office/drawing/2014/main" id="{00000000-0008-0000-2000-0000B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6" name="397 CuadroTexto">
          <a:extLst>
            <a:ext uri="{FF2B5EF4-FFF2-40B4-BE49-F238E27FC236}">
              <a16:creationId xmlns:a16="http://schemas.microsoft.com/office/drawing/2014/main" id="{00000000-0008-0000-2000-0000B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7" name="398 CuadroTexto">
          <a:extLst>
            <a:ext uri="{FF2B5EF4-FFF2-40B4-BE49-F238E27FC236}">
              <a16:creationId xmlns:a16="http://schemas.microsoft.com/office/drawing/2014/main" id="{00000000-0008-0000-2000-0000B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8" name="399 CuadroTexto">
          <a:extLst>
            <a:ext uri="{FF2B5EF4-FFF2-40B4-BE49-F238E27FC236}">
              <a16:creationId xmlns:a16="http://schemas.microsoft.com/office/drawing/2014/main" id="{00000000-0008-0000-2000-0000C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89" name="400 CuadroTexto">
          <a:extLst>
            <a:ext uri="{FF2B5EF4-FFF2-40B4-BE49-F238E27FC236}">
              <a16:creationId xmlns:a16="http://schemas.microsoft.com/office/drawing/2014/main" id="{00000000-0008-0000-2000-0000C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0" name="401 CuadroTexto">
          <a:extLst>
            <a:ext uri="{FF2B5EF4-FFF2-40B4-BE49-F238E27FC236}">
              <a16:creationId xmlns:a16="http://schemas.microsoft.com/office/drawing/2014/main" id="{00000000-0008-0000-2000-0000C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1" name="402 CuadroTexto">
          <a:extLst>
            <a:ext uri="{FF2B5EF4-FFF2-40B4-BE49-F238E27FC236}">
              <a16:creationId xmlns:a16="http://schemas.microsoft.com/office/drawing/2014/main" id="{00000000-0008-0000-2000-0000C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2" name="403 CuadroTexto">
          <a:extLst>
            <a:ext uri="{FF2B5EF4-FFF2-40B4-BE49-F238E27FC236}">
              <a16:creationId xmlns:a16="http://schemas.microsoft.com/office/drawing/2014/main" id="{00000000-0008-0000-2000-0000C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3" name="404 CuadroTexto">
          <a:extLst>
            <a:ext uri="{FF2B5EF4-FFF2-40B4-BE49-F238E27FC236}">
              <a16:creationId xmlns:a16="http://schemas.microsoft.com/office/drawing/2014/main" id="{00000000-0008-0000-2000-0000C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4" name="405 CuadroTexto">
          <a:extLst>
            <a:ext uri="{FF2B5EF4-FFF2-40B4-BE49-F238E27FC236}">
              <a16:creationId xmlns:a16="http://schemas.microsoft.com/office/drawing/2014/main" id="{00000000-0008-0000-2000-0000C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5" name="406 CuadroTexto">
          <a:extLst>
            <a:ext uri="{FF2B5EF4-FFF2-40B4-BE49-F238E27FC236}">
              <a16:creationId xmlns:a16="http://schemas.microsoft.com/office/drawing/2014/main" id="{00000000-0008-0000-2000-0000C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6" name="407 CuadroTexto">
          <a:extLst>
            <a:ext uri="{FF2B5EF4-FFF2-40B4-BE49-F238E27FC236}">
              <a16:creationId xmlns:a16="http://schemas.microsoft.com/office/drawing/2014/main" id="{00000000-0008-0000-2000-0000C8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7" name="408 CuadroTexto">
          <a:extLst>
            <a:ext uri="{FF2B5EF4-FFF2-40B4-BE49-F238E27FC236}">
              <a16:creationId xmlns:a16="http://schemas.microsoft.com/office/drawing/2014/main" id="{00000000-0008-0000-2000-0000C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8" name="409 CuadroTexto">
          <a:extLst>
            <a:ext uri="{FF2B5EF4-FFF2-40B4-BE49-F238E27FC236}">
              <a16:creationId xmlns:a16="http://schemas.microsoft.com/office/drawing/2014/main" id="{00000000-0008-0000-2000-0000C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299" name="410 CuadroTexto">
          <a:extLst>
            <a:ext uri="{FF2B5EF4-FFF2-40B4-BE49-F238E27FC236}">
              <a16:creationId xmlns:a16="http://schemas.microsoft.com/office/drawing/2014/main" id="{00000000-0008-0000-2000-0000C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0" name="411 CuadroTexto">
          <a:extLst>
            <a:ext uri="{FF2B5EF4-FFF2-40B4-BE49-F238E27FC236}">
              <a16:creationId xmlns:a16="http://schemas.microsoft.com/office/drawing/2014/main" id="{00000000-0008-0000-2000-0000C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1" name="412 CuadroTexto">
          <a:extLst>
            <a:ext uri="{FF2B5EF4-FFF2-40B4-BE49-F238E27FC236}">
              <a16:creationId xmlns:a16="http://schemas.microsoft.com/office/drawing/2014/main" id="{00000000-0008-0000-2000-0000C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2" name="413 CuadroTexto">
          <a:extLst>
            <a:ext uri="{FF2B5EF4-FFF2-40B4-BE49-F238E27FC236}">
              <a16:creationId xmlns:a16="http://schemas.microsoft.com/office/drawing/2014/main" id="{00000000-0008-0000-2000-0000C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3" name="414 CuadroTexto">
          <a:extLst>
            <a:ext uri="{FF2B5EF4-FFF2-40B4-BE49-F238E27FC236}">
              <a16:creationId xmlns:a16="http://schemas.microsoft.com/office/drawing/2014/main" id="{00000000-0008-0000-2000-0000C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4" name="415 CuadroTexto">
          <a:extLst>
            <a:ext uri="{FF2B5EF4-FFF2-40B4-BE49-F238E27FC236}">
              <a16:creationId xmlns:a16="http://schemas.microsoft.com/office/drawing/2014/main" id="{00000000-0008-0000-2000-0000D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5" name="416 CuadroTexto">
          <a:extLst>
            <a:ext uri="{FF2B5EF4-FFF2-40B4-BE49-F238E27FC236}">
              <a16:creationId xmlns:a16="http://schemas.microsoft.com/office/drawing/2014/main" id="{00000000-0008-0000-2000-0000D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6" name="417 CuadroTexto">
          <a:extLst>
            <a:ext uri="{FF2B5EF4-FFF2-40B4-BE49-F238E27FC236}">
              <a16:creationId xmlns:a16="http://schemas.microsoft.com/office/drawing/2014/main" id="{00000000-0008-0000-2000-0000D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7" name="418 CuadroTexto">
          <a:extLst>
            <a:ext uri="{FF2B5EF4-FFF2-40B4-BE49-F238E27FC236}">
              <a16:creationId xmlns:a16="http://schemas.microsoft.com/office/drawing/2014/main" id="{00000000-0008-0000-2000-0000D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8" name="419 CuadroTexto">
          <a:extLst>
            <a:ext uri="{FF2B5EF4-FFF2-40B4-BE49-F238E27FC236}">
              <a16:creationId xmlns:a16="http://schemas.microsoft.com/office/drawing/2014/main" id="{00000000-0008-0000-2000-0000D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09" name="420 CuadroTexto">
          <a:extLst>
            <a:ext uri="{FF2B5EF4-FFF2-40B4-BE49-F238E27FC236}">
              <a16:creationId xmlns:a16="http://schemas.microsoft.com/office/drawing/2014/main" id="{00000000-0008-0000-2000-0000D5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0" name="421 CuadroTexto">
          <a:extLst>
            <a:ext uri="{FF2B5EF4-FFF2-40B4-BE49-F238E27FC236}">
              <a16:creationId xmlns:a16="http://schemas.microsoft.com/office/drawing/2014/main" id="{00000000-0008-0000-2000-0000D6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11" name="422 CuadroTexto">
          <a:extLst>
            <a:ext uri="{FF2B5EF4-FFF2-40B4-BE49-F238E27FC236}">
              <a16:creationId xmlns:a16="http://schemas.microsoft.com/office/drawing/2014/main" id="{00000000-0008-0000-2000-0000D7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2" name="423 CuadroTexto">
          <a:extLst>
            <a:ext uri="{FF2B5EF4-FFF2-40B4-BE49-F238E27FC236}">
              <a16:creationId xmlns:a16="http://schemas.microsoft.com/office/drawing/2014/main" id="{00000000-0008-0000-2000-0000D8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3" name="424 CuadroTexto">
          <a:extLst>
            <a:ext uri="{FF2B5EF4-FFF2-40B4-BE49-F238E27FC236}">
              <a16:creationId xmlns:a16="http://schemas.microsoft.com/office/drawing/2014/main" id="{00000000-0008-0000-2000-0000D9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4" name="425 CuadroTexto">
          <a:extLst>
            <a:ext uri="{FF2B5EF4-FFF2-40B4-BE49-F238E27FC236}">
              <a16:creationId xmlns:a16="http://schemas.microsoft.com/office/drawing/2014/main" id="{00000000-0008-0000-2000-0000DA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5" name="426 CuadroTexto">
          <a:extLst>
            <a:ext uri="{FF2B5EF4-FFF2-40B4-BE49-F238E27FC236}">
              <a16:creationId xmlns:a16="http://schemas.microsoft.com/office/drawing/2014/main" id="{00000000-0008-0000-2000-0000DB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6" name="427 CuadroTexto">
          <a:extLst>
            <a:ext uri="{FF2B5EF4-FFF2-40B4-BE49-F238E27FC236}">
              <a16:creationId xmlns:a16="http://schemas.microsoft.com/office/drawing/2014/main" id="{00000000-0008-0000-2000-0000DC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7" name="428 CuadroTexto">
          <a:extLst>
            <a:ext uri="{FF2B5EF4-FFF2-40B4-BE49-F238E27FC236}">
              <a16:creationId xmlns:a16="http://schemas.microsoft.com/office/drawing/2014/main" id="{00000000-0008-0000-2000-0000DD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8" name="429 CuadroTexto">
          <a:extLst>
            <a:ext uri="{FF2B5EF4-FFF2-40B4-BE49-F238E27FC236}">
              <a16:creationId xmlns:a16="http://schemas.microsoft.com/office/drawing/2014/main" id="{00000000-0008-0000-2000-0000DE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19" name="430 CuadroTexto">
          <a:extLst>
            <a:ext uri="{FF2B5EF4-FFF2-40B4-BE49-F238E27FC236}">
              <a16:creationId xmlns:a16="http://schemas.microsoft.com/office/drawing/2014/main" id="{00000000-0008-0000-2000-0000DF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0" name="431 CuadroTexto">
          <a:extLst>
            <a:ext uri="{FF2B5EF4-FFF2-40B4-BE49-F238E27FC236}">
              <a16:creationId xmlns:a16="http://schemas.microsoft.com/office/drawing/2014/main" id="{00000000-0008-0000-2000-0000E0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1" name="432 CuadroTexto">
          <a:extLst>
            <a:ext uri="{FF2B5EF4-FFF2-40B4-BE49-F238E27FC236}">
              <a16:creationId xmlns:a16="http://schemas.microsoft.com/office/drawing/2014/main" id="{00000000-0008-0000-2000-0000E1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2" name="433 CuadroTexto">
          <a:extLst>
            <a:ext uri="{FF2B5EF4-FFF2-40B4-BE49-F238E27FC236}">
              <a16:creationId xmlns:a16="http://schemas.microsoft.com/office/drawing/2014/main" id="{00000000-0008-0000-2000-0000E2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3" name="434 CuadroTexto">
          <a:extLst>
            <a:ext uri="{FF2B5EF4-FFF2-40B4-BE49-F238E27FC236}">
              <a16:creationId xmlns:a16="http://schemas.microsoft.com/office/drawing/2014/main" id="{00000000-0008-0000-2000-0000E3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4" name="435 CuadroTexto">
          <a:extLst>
            <a:ext uri="{FF2B5EF4-FFF2-40B4-BE49-F238E27FC236}">
              <a16:creationId xmlns:a16="http://schemas.microsoft.com/office/drawing/2014/main" id="{00000000-0008-0000-2000-0000E4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5" name="436 CuadroTexto">
          <a:extLst>
            <a:ext uri="{FF2B5EF4-FFF2-40B4-BE49-F238E27FC236}">
              <a16:creationId xmlns:a16="http://schemas.microsoft.com/office/drawing/2014/main" id="{00000000-0008-0000-2000-0000E5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6" name="437 CuadroTexto">
          <a:extLst>
            <a:ext uri="{FF2B5EF4-FFF2-40B4-BE49-F238E27FC236}">
              <a16:creationId xmlns:a16="http://schemas.microsoft.com/office/drawing/2014/main" id="{00000000-0008-0000-2000-0000E6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7" name="438 CuadroTexto">
          <a:extLst>
            <a:ext uri="{FF2B5EF4-FFF2-40B4-BE49-F238E27FC236}">
              <a16:creationId xmlns:a16="http://schemas.microsoft.com/office/drawing/2014/main" id="{00000000-0008-0000-2000-0000E7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92366" cy="207869"/>
    <xdr:sp macro="" textlink="">
      <xdr:nvSpPr>
        <xdr:cNvPr id="4328" name="439 CuadroTexto">
          <a:extLst>
            <a:ext uri="{FF2B5EF4-FFF2-40B4-BE49-F238E27FC236}">
              <a16:creationId xmlns:a16="http://schemas.microsoft.com/office/drawing/2014/main" id="{00000000-0008-0000-2000-0000E8100000}"/>
            </a:ext>
          </a:extLst>
        </xdr:cNvPr>
        <xdr:cNvSpPr txBox="1"/>
      </xdr:nvSpPr>
      <xdr:spPr>
        <a:xfrm>
          <a:off x="1082040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29" name="440 CuadroTexto">
          <a:extLst>
            <a:ext uri="{FF2B5EF4-FFF2-40B4-BE49-F238E27FC236}">
              <a16:creationId xmlns:a16="http://schemas.microsoft.com/office/drawing/2014/main" id="{00000000-0008-0000-2000-0000E9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0" name="441 CuadroTexto">
          <a:extLst>
            <a:ext uri="{FF2B5EF4-FFF2-40B4-BE49-F238E27FC236}">
              <a16:creationId xmlns:a16="http://schemas.microsoft.com/office/drawing/2014/main" id="{00000000-0008-0000-2000-0000EA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1" name="442 CuadroTexto">
          <a:extLst>
            <a:ext uri="{FF2B5EF4-FFF2-40B4-BE49-F238E27FC236}">
              <a16:creationId xmlns:a16="http://schemas.microsoft.com/office/drawing/2014/main" id="{00000000-0008-0000-2000-0000EB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2" name="443 CuadroTexto">
          <a:extLst>
            <a:ext uri="{FF2B5EF4-FFF2-40B4-BE49-F238E27FC236}">
              <a16:creationId xmlns:a16="http://schemas.microsoft.com/office/drawing/2014/main" id="{00000000-0008-0000-2000-0000EC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3" name="444 CuadroTexto">
          <a:extLst>
            <a:ext uri="{FF2B5EF4-FFF2-40B4-BE49-F238E27FC236}">
              <a16:creationId xmlns:a16="http://schemas.microsoft.com/office/drawing/2014/main" id="{00000000-0008-0000-2000-0000ED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4" name="445 CuadroTexto">
          <a:extLst>
            <a:ext uri="{FF2B5EF4-FFF2-40B4-BE49-F238E27FC236}">
              <a16:creationId xmlns:a16="http://schemas.microsoft.com/office/drawing/2014/main" id="{00000000-0008-0000-2000-0000EE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5" name="446 CuadroTexto">
          <a:extLst>
            <a:ext uri="{FF2B5EF4-FFF2-40B4-BE49-F238E27FC236}">
              <a16:creationId xmlns:a16="http://schemas.microsoft.com/office/drawing/2014/main" id="{00000000-0008-0000-2000-0000EF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6" name="447 CuadroTexto">
          <a:extLst>
            <a:ext uri="{FF2B5EF4-FFF2-40B4-BE49-F238E27FC236}">
              <a16:creationId xmlns:a16="http://schemas.microsoft.com/office/drawing/2014/main" id="{00000000-0008-0000-2000-0000F0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7" name="448 CuadroTexto">
          <a:extLst>
            <a:ext uri="{FF2B5EF4-FFF2-40B4-BE49-F238E27FC236}">
              <a16:creationId xmlns:a16="http://schemas.microsoft.com/office/drawing/2014/main" id="{00000000-0008-0000-2000-0000F1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8" name="449 CuadroTexto">
          <a:extLst>
            <a:ext uri="{FF2B5EF4-FFF2-40B4-BE49-F238E27FC236}">
              <a16:creationId xmlns:a16="http://schemas.microsoft.com/office/drawing/2014/main" id="{00000000-0008-0000-2000-0000F2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39" name="450 CuadroTexto">
          <a:extLst>
            <a:ext uri="{FF2B5EF4-FFF2-40B4-BE49-F238E27FC236}">
              <a16:creationId xmlns:a16="http://schemas.microsoft.com/office/drawing/2014/main" id="{00000000-0008-0000-2000-0000F3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340" name="451 CuadroTexto">
          <a:extLst>
            <a:ext uri="{FF2B5EF4-FFF2-40B4-BE49-F238E27FC236}">
              <a16:creationId xmlns:a16="http://schemas.microsoft.com/office/drawing/2014/main" id="{00000000-0008-0000-2000-0000F410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41" name="17 CuadroTexto">
          <a:extLst>
            <a:ext uri="{FF2B5EF4-FFF2-40B4-BE49-F238E27FC236}">
              <a16:creationId xmlns:a16="http://schemas.microsoft.com/office/drawing/2014/main" id="{00000000-0008-0000-2000-0000F510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2" name="90 CuadroTexto">
          <a:extLst>
            <a:ext uri="{FF2B5EF4-FFF2-40B4-BE49-F238E27FC236}">
              <a16:creationId xmlns:a16="http://schemas.microsoft.com/office/drawing/2014/main" id="{00000000-0008-0000-2000-0000F6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3" name="91 CuadroTexto">
          <a:extLst>
            <a:ext uri="{FF2B5EF4-FFF2-40B4-BE49-F238E27FC236}">
              <a16:creationId xmlns:a16="http://schemas.microsoft.com/office/drawing/2014/main" id="{00000000-0008-0000-2000-0000F7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4" name="92 CuadroTexto">
          <a:extLst>
            <a:ext uri="{FF2B5EF4-FFF2-40B4-BE49-F238E27FC236}">
              <a16:creationId xmlns:a16="http://schemas.microsoft.com/office/drawing/2014/main" id="{00000000-0008-0000-2000-0000F8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5" name="93 CuadroTexto">
          <a:extLst>
            <a:ext uri="{FF2B5EF4-FFF2-40B4-BE49-F238E27FC236}">
              <a16:creationId xmlns:a16="http://schemas.microsoft.com/office/drawing/2014/main" id="{00000000-0008-0000-2000-0000F9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6" name="94 CuadroTexto">
          <a:extLst>
            <a:ext uri="{FF2B5EF4-FFF2-40B4-BE49-F238E27FC236}">
              <a16:creationId xmlns:a16="http://schemas.microsoft.com/office/drawing/2014/main" id="{00000000-0008-0000-2000-0000FA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7" name="95 CuadroTexto">
          <a:extLst>
            <a:ext uri="{FF2B5EF4-FFF2-40B4-BE49-F238E27FC236}">
              <a16:creationId xmlns:a16="http://schemas.microsoft.com/office/drawing/2014/main" id="{00000000-0008-0000-2000-0000FB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8" name="96 CuadroTexto">
          <a:extLst>
            <a:ext uri="{FF2B5EF4-FFF2-40B4-BE49-F238E27FC236}">
              <a16:creationId xmlns:a16="http://schemas.microsoft.com/office/drawing/2014/main" id="{00000000-0008-0000-2000-0000FC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49" name="97 CuadroTexto">
          <a:extLst>
            <a:ext uri="{FF2B5EF4-FFF2-40B4-BE49-F238E27FC236}">
              <a16:creationId xmlns:a16="http://schemas.microsoft.com/office/drawing/2014/main" id="{00000000-0008-0000-2000-0000FD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0" name="98 CuadroTexto">
          <a:extLst>
            <a:ext uri="{FF2B5EF4-FFF2-40B4-BE49-F238E27FC236}">
              <a16:creationId xmlns:a16="http://schemas.microsoft.com/office/drawing/2014/main" id="{00000000-0008-0000-2000-0000FE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1" name="99 CuadroTexto">
          <a:extLst>
            <a:ext uri="{FF2B5EF4-FFF2-40B4-BE49-F238E27FC236}">
              <a16:creationId xmlns:a16="http://schemas.microsoft.com/office/drawing/2014/main" id="{00000000-0008-0000-2000-0000FF10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2" name="100 CuadroTexto">
          <a:extLst>
            <a:ext uri="{FF2B5EF4-FFF2-40B4-BE49-F238E27FC236}">
              <a16:creationId xmlns:a16="http://schemas.microsoft.com/office/drawing/2014/main" id="{00000000-0008-0000-2000-000000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353" name="101 CuadroTexto">
          <a:extLst>
            <a:ext uri="{FF2B5EF4-FFF2-40B4-BE49-F238E27FC236}">
              <a16:creationId xmlns:a16="http://schemas.microsoft.com/office/drawing/2014/main" id="{00000000-0008-0000-2000-000001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4" name="118 CuadroTexto">
          <a:extLst>
            <a:ext uri="{FF2B5EF4-FFF2-40B4-BE49-F238E27FC236}">
              <a16:creationId xmlns:a16="http://schemas.microsoft.com/office/drawing/2014/main" id="{00000000-0008-0000-2000-00000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5" name="119 CuadroTexto">
          <a:extLst>
            <a:ext uri="{FF2B5EF4-FFF2-40B4-BE49-F238E27FC236}">
              <a16:creationId xmlns:a16="http://schemas.microsoft.com/office/drawing/2014/main" id="{00000000-0008-0000-2000-00000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6" name="120 CuadroTexto">
          <a:extLst>
            <a:ext uri="{FF2B5EF4-FFF2-40B4-BE49-F238E27FC236}">
              <a16:creationId xmlns:a16="http://schemas.microsoft.com/office/drawing/2014/main" id="{00000000-0008-0000-2000-00000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7" name="121 CuadroTexto">
          <a:extLst>
            <a:ext uri="{FF2B5EF4-FFF2-40B4-BE49-F238E27FC236}">
              <a16:creationId xmlns:a16="http://schemas.microsoft.com/office/drawing/2014/main" id="{00000000-0008-0000-2000-00000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8" name="122 CuadroTexto">
          <a:extLst>
            <a:ext uri="{FF2B5EF4-FFF2-40B4-BE49-F238E27FC236}">
              <a16:creationId xmlns:a16="http://schemas.microsoft.com/office/drawing/2014/main" id="{00000000-0008-0000-2000-00000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59" name="123 CuadroTexto">
          <a:extLst>
            <a:ext uri="{FF2B5EF4-FFF2-40B4-BE49-F238E27FC236}">
              <a16:creationId xmlns:a16="http://schemas.microsoft.com/office/drawing/2014/main" id="{00000000-0008-0000-2000-00000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0" name="124 CuadroTexto">
          <a:extLst>
            <a:ext uri="{FF2B5EF4-FFF2-40B4-BE49-F238E27FC236}">
              <a16:creationId xmlns:a16="http://schemas.microsoft.com/office/drawing/2014/main" id="{00000000-0008-0000-2000-00000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1" name="125 CuadroTexto">
          <a:extLst>
            <a:ext uri="{FF2B5EF4-FFF2-40B4-BE49-F238E27FC236}">
              <a16:creationId xmlns:a16="http://schemas.microsoft.com/office/drawing/2014/main" id="{00000000-0008-0000-2000-00000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2" name="143 CuadroTexto">
          <a:extLst>
            <a:ext uri="{FF2B5EF4-FFF2-40B4-BE49-F238E27FC236}">
              <a16:creationId xmlns:a16="http://schemas.microsoft.com/office/drawing/2014/main" id="{00000000-0008-0000-2000-00000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3" name="144 CuadroTexto">
          <a:extLst>
            <a:ext uri="{FF2B5EF4-FFF2-40B4-BE49-F238E27FC236}">
              <a16:creationId xmlns:a16="http://schemas.microsoft.com/office/drawing/2014/main" id="{00000000-0008-0000-2000-00000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4" name="145 CuadroTexto">
          <a:extLst>
            <a:ext uri="{FF2B5EF4-FFF2-40B4-BE49-F238E27FC236}">
              <a16:creationId xmlns:a16="http://schemas.microsoft.com/office/drawing/2014/main" id="{00000000-0008-0000-2000-00000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5" name="146 CuadroTexto">
          <a:extLst>
            <a:ext uri="{FF2B5EF4-FFF2-40B4-BE49-F238E27FC236}">
              <a16:creationId xmlns:a16="http://schemas.microsoft.com/office/drawing/2014/main" id="{00000000-0008-0000-2000-00000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6" name="147 CuadroTexto">
          <a:extLst>
            <a:ext uri="{FF2B5EF4-FFF2-40B4-BE49-F238E27FC236}">
              <a16:creationId xmlns:a16="http://schemas.microsoft.com/office/drawing/2014/main" id="{00000000-0008-0000-2000-00000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7" name="148 CuadroTexto">
          <a:extLst>
            <a:ext uri="{FF2B5EF4-FFF2-40B4-BE49-F238E27FC236}">
              <a16:creationId xmlns:a16="http://schemas.microsoft.com/office/drawing/2014/main" id="{00000000-0008-0000-2000-00000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8" name="149 CuadroTexto">
          <a:extLst>
            <a:ext uri="{FF2B5EF4-FFF2-40B4-BE49-F238E27FC236}">
              <a16:creationId xmlns:a16="http://schemas.microsoft.com/office/drawing/2014/main" id="{00000000-0008-0000-2000-00001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69" name="150 CuadroTexto">
          <a:extLst>
            <a:ext uri="{FF2B5EF4-FFF2-40B4-BE49-F238E27FC236}">
              <a16:creationId xmlns:a16="http://schemas.microsoft.com/office/drawing/2014/main" id="{00000000-0008-0000-2000-00001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0" name="151 CuadroTexto">
          <a:extLst>
            <a:ext uri="{FF2B5EF4-FFF2-40B4-BE49-F238E27FC236}">
              <a16:creationId xmlns:a16="http://schemas.microsoft.com/office/drawing/2014/main" id="{00000000-0008-0000-2000-00001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1" name="152 CuadroTexto">
          <a:extLst>
            <a:ext uri="{FF2B5EF4-FFF2-40B4-BE49-F238E27FC236}">
              <a16:creationId xmlns:a16="http://schemas.microsoft.com/office/drawing/2014/main" id="{00000000-0008-0000-2000-00001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2" name="153 CuadroTexto">
          <a:extLst>
            <a:ext uri="{FF2B5EF4-FFF2-40B4-BE49-F238E27FC236}">
              <a16:creationId xmlns:a16="http://schemas.microsoft.com/office/drawing/2014/main" id="{00000000-0008-0000-2000-00001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3" name="154 CuadroTexto">
          <a:extLst>
            <a:ext uri="{FF2B5EF4-FFF2-40B4-BE49-F238E27FC236}">
              <a16:creationId xmlns:a16="http://schemas.microsoft.com/office/drawing/2014/main" id="{00000000-0008-0000-2000-00001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4" name="155 CuadroTexto">
          <a:extLst>
            <a:ext uri="{FF2B5EF4-FFF2-40B4-BE49-F238E27FC236}">
              <a16:creationId xmlns:a16="http://schemas.microsoft.com/office/drawing/2014/main" id="{00000000-0008-0000-2000-00001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5" name="156 CuadroTexto">
          <a:extLst>
            <a:ext uri="{FF2B5EF4-FFF2-40B4-BE49-F238E27FC236}">
              <a16:creationId xmlns:a16="http://schemas.microsoft.com/office/drawing/2014/main" id="{00000000-0008-0000-2000-00001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6" name="157 CuadroTexto">
          <a:extLst>
            <a:ext uri="{FF2B5EF4-FFF2-40B4-BE49-F238E27FC236}">
              <a16:creationId xmlns:a16="http://schemas.microsoft.com/office/drawing/2014/main" id="{00000000-0008-0000-2000-00001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7" name="158 CuadroTexto">
          <a:extLst>
            <a:ext uri="{FF2B5EF4-FFF2-40B4-BE49-F238E27FC236}">
              <a16:creationId xmlns:a16="http://schemas.microsoft.com/office/drawing/2014/main" id="{00000000-0008-0000-2000-00001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8" name="159 CuadroTexto">
          <a:extLst>
            <a:ext uri="{FF2B5EF4-FFF2-40B4-BE49-F238E27FC236}">
              <a16:creationId xmlns:a16="http://schemas.microsoft.com/office/drawing/2014/main" id="{00000000-0008-0000-2000-00001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79" name="160 CuadroTexto">
          <a:extLst>
            <a:ext uri="{FF2B5EF4-FFF2-40B4-BE49-F238E27FC236}">
              <a16:creationId xmlns:a16="http://schemas.microsoft.com/office/drawing/2014/main" id="{00000000-0008-0000-2000-00001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0" name="161 CuadroTexto">
          <a:extLst>
            <a:ext uri="{FF2B5EF4-FFF2-40B4-BE49-F238E27FC236}">
              <a16:creationId xmlns:a16="http://schemas.microsoft.com/office/drawing/2014/main" id="{00000000-0008-0000-2000-00001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1" name="162 CuadroTexto">
          <a:extLst>
            <a:ext uri="{FF2B5EF4-FFF2-40B4-BE49-F238E27FC236}">
              <a16:creationId xmlns:a16="http://schemas.microsoft.com/office/drawing/2014/main" id="{00000000-0008-0000-2000-00001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2" name="163 CuadroTexto">
          <a:extLst>
            <a:ext uri="{FF2B5EF4-FFF2-40B4-BE49-F238E27FC236}">
              <a16:creationId xmlns:a16="http://schemas.microsoft.com/office/drawing/2014/main" id="{00000000-0008-0000-2000-00001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3" name="164 CuadroTexto">
          <a:extLst>
            <a:ext uri="{FF2B5EF4-FFF2-40B4-BE49-F238E27FC236}">
              <a16:creationId xmlns:a16="http://schemas.microsoft.com/office/drawing/2014/main" id="{00000000-0008-0000-2000-00001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4" name="165 CuadroTexto">
          <a:extLst>
            <a:ext uri="{FF2B5EF4-FFF2-40B4-BE49-F238E27FC236}">
              <a16:creationId xmlns:a16="http://schemas.microsoft.com/office/drawing/2014/main" id="{00000000-0008-0000-2000-00002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5" name="166 CuadroTexto">
          <a:extLst>
            <a:ext uri="{FF2B5EF4-FFF2-40B4-BE49-F238E27FC236}">
              <a16:creationId xmlns:a16="http://schemas.microsoft.com/office/drawing/2014/main" id="{00000000-0008-0000-2000-00002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6" name="167 CuadroTexto">
          <a:extLst>
            <a:ext uri="{FF2B5EF4-FFF2-40B4-BE49-F238E27FC236}">
              <a16:creationId xmlns:a16="http://schemas.microsoft.com/office/drawing/2014/main" id="{00000000-0008-0000-2000-00002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7" name="168 CuadroTexto">
          <a:extLst>
            <a:ext uri="{FF2B5EF4-FFF2-40B4-BE49-F238E27FC236}">
              <a16:creationId xmlns:a16="http://schemas.microsoft.com/office/drawing/2014/main" id="{00000000-0008-0000-2000-00002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8" name="169 CuadroTexto">
          <a:extLst>
            <a:ext uri="{FF2B5EF4-FFF2-40B4-BE49-F238E27FC236}">
              <a16:creationId xmlns:a16="http://schemas.microsoft.com/office/drawing/2014/main" id="{00000000-0008-0000-2000-00002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89" name="170 CuadroTexto">
          <a:extLst>
            <a:ext uri="{FF2B5EF4-FFF2-40B4-BE49-F238E27FC236}">
              <a16:creationId xmlns:a16="http://schemas.microsoft.com/office/drawing/2014/main" id="{00000000-0008-0000-2000-00002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0" name="171 CuadroTexto">
          <a:extLst>
            <a:ext uri="{FF2B5EF4-FFF2-40B4-BE49-F238E27FC236}">
              <a16:creationId xmlns:a16="http://schemas.microsoft.com/office/drawing/2014/main" id="{00000000-0008-0000-2000-00002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1" name="172 CuadroTexto">
          <a:extLst>
            <a:ext uri="{FF2B5EF4-FFF2-40B4-BE49-F238E27FC236}">
              <a16:creationId xmlns:a16="http://schemas.microsoft.com/office/drawing/2014/main" id="{00000000-0008-0000-2000-00002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2" name="173 CuadroTexto">
          <a:extLst>
            <a:ext uri="{FF2B5EF4-FFF2-40B4-BE49-F238E27FC236}">
              <a16:creationId xmlns:a16="http://schemas.microsoft.com/office/drawing/2014/main" id="{00000000-0008-0000-2000-00002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3" name="174 CuadroTexto">
          <a:extLst>
            <a:ext uri="{FF2B5EF4-FFF2-40B4-BE49-F238E27FC236}">
              <a16:creationId xmlns:a16="http://schemas.microsoft.com/office/drawing/2014/main" id="{00000000-0008-0000-2000-00002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4" name="175 CuadroTexto">
          <a:extLst>
            <a:ext uri="{FF2B5EF4-FFF2-40B4-BE49-F238E27FC236}">
              <a16:creationId xmlns:a16="http://schemas.microsoft.com/office/drawing/2014/main" id="{00000000-0008-0000-2000-00002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5" name="176 CuadroTexto">
          <a:extLst>
            <a:ext uri="{FF2B5EF4-FFF2-40B4-BE49-F238E27FC236}">
              <a16:creationId xmlns:a16="http://schemas.microsoft.com/office/drawing/2014/main" id="{00000000-0008-0000-2000-00002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6" name="177 CuadroTexto">
          <a:extLst>
            <a:ext uri="{FF2B5EF4-FFF2-40B4-BE49-F238E27FC236}">
              <a16:creationId xmlns:a16="http://schemas.microsoft.com/office/drawing/2014/main" id="{00000000-0008-0000-2000-00002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7" name="178 CuadroTexto">
          <a:extLst>
            <a:ext uri="{FF2B5EF4-FFF2-40B4-BE49-F238E27FC236}">
              <a16:creationId xmlns:a16="http://schemas.microsoft.com/office/drawing/2014/main" id="{00000000-0008-0000-2000-00002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8" name="179 CuadroTexto">
          <a:extLst>
            <a:ext uri="{FF2B5EF4-FFF2-40B4-BE49-F238E27FC236}">
              <a16:creationId xmlns:a16="http://schemas.microsoft.com/office/drawing/2014/main" id="{00000000-0008-0000-2000-00002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399" name="180 CuadroTexto">
          <a:extLst>
            <a:ext uri="{FF2B5EF4-FFF2-40B4-BE49-F238E27FC236}">
              <a16:creationId xmlns:a16="http://schemas.microsoft.com/office/drawing/2014/main" id="{00000000-0008-0000-2000-00002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0" name="181 CuadroTexto">
          <a:extLst>
            <a:ext uri="{FF2B5EF4-FFF2-40B4-BE49-F238E27FC236}">
              <a16:creationId xmlns:a16="http://schemas.microsoft.com/office/drawing/2014/main" id="{00000000-0008-0000-2000-00003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1" name="182 CuadroTexto">
          <a:extLst>
            <a:ext uri="{FF2B5EF4-FFF2-40B4-BE49-F238E27FC236}">
              <a16:creationId xmlns:a16="http://schemas.microsoft.com/office/drawing/2014/main" id="{00000000-0008-0000-2000-00003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2" name="183 CuadroTexto">
          <a:extLst>
            <a:ext uri="{FF2B5EF4-FFF2-40B4-BE49-F238E27FC236}">
              <a16:creationId xmlns:a16="http://schemas.microsoft.com/office/drawing/2014/main" id="{00000000-0008-0000-2000-00003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3" name="184 CuadroTexto">
          <a:extLst>
            <a:ext uri="{FF2B5EF4-FFF2-40B4-BE49-F238E27FC236}">
              <a16:creationId xmlns:a16="http://schemas.microsoft.com/office/drawing/2014/main" id="{00000000-0008-0000-2000-00003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4" name="185 CuadroTexto">
          <a:extLst>
            <a:ext uri="{FF2B5EF4-FFF2-40B4-BE49-F238E27FC236}">
              <a16:creationId xmlns:a16="http://schemas.microsoft.com/office/drawing/2014/main" id="{00000000-0008-0000-2000-00003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5" name="186 CuadroTexto">
          <a:extLst>
            <a:ext uri="{FF2B5EF4-FFF2-40B4-BE49-F238E27FC236}">
              <a16:creationId xmlns:a16="http://schemas.microsoft.com/office/drawing/2014/main" id="{00000000-0008-0000-2000-00003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6" name="187 CuadroTexto">
          <a:extLst>
            <a:ext uri="{FF2B5EF4-FFF2-40B4-BE49-F238E27FC236}">
              <a16:creationId xmlns:a16="http://schemas.microsoft.com/office/drawing/2014/main" id="{00000000-0008-0000-2000-00003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7" name="188 CuadroTexto">
          <a:extLst>
            <a:ext uri="{FF2B5EF4-FFF2-40B4-BE49-F238E27FC236}">
              <a16:creationId xmlns:a16="http://schemas.microsoft.com/office/drawing/2014/main" id="{00000000-0008-0000-2000-00003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8" name="189 CuadroTexto">
          <a:extLst>
            <a:ext uri="{FF2B5EF4-FFF2-40B4-BE49-F238E27FC236}">
              <a16:creationId xmlns:a16="http://schemas.microsoft.com/office/drawing/2014/main" id="{00000000-0008-0000-2000-00003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09" name="190 CuadroTexto">
          <a:extLst>
            <a:ext uri="{FF2B5EF4-FFF2-40B4-BE49-F238E27FC236}">
              <a16:creationId xmlns:a16="http://schemas.microsoft.com/office/drawing/2014/main" id="{00000000-0008-0000-2000-00003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0" name="191 CuadroTexto">
          <a:extLst>
            <a:ext uri="{FF2B5EF4-FFF2-40B4-BE49-F238E27FC236}">
              <a16:creationId xmlns:a16="http://schemas.microsoft.com/office/drawing/2014/main" id="{00000000-0008-0000-2000-00003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1" name="192 CuadroTexto">
          <a:extLst>
            <a:ext uri="{FF2B5EF4-FFF2-40B4-BE49-F238E27FC236}">
              <a16:creationId xmlns:a16="http://schemas.microsoft.com/office/drawing/2014/main" id="{00000000-0008-0000-2000-00003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2" name="193 CuadroTexto">
          <a:extLst>
            <a:ext uri="{FF2B5EF4-FFF2-40B4-BE49-F238E27FC236}">
              <a16:creationId xmlns:a16="http://schemas.microsoft.com/office/drawing/2014/main" id="{00000000-0008-0000-2000-00003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3" name="194 CuadroTexto">
          <a:extLst>
            <a:ext uri="{FF2B5EF4-FFF2-40B4-BE49-F238E27FC236}">
              <a16:creationId xmlns:a16="http://schemas.microsoft.com/office/drawing/2014/main" id="{00000000-0008-0000-2000-00003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4" name="195 CuadroTexto">
          <a:extLst>
            <a:ext uri="{FF2B5EF4-FFF2-40B4-BE49-F238E27FC236}">
              <a16:creationId xmlns:a16="http://schemas.microsoft.com/office/drawing/2014/main" id="{00000000-0008-0000-2000-00003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5" name="196 CuadroTexto">
          <a:extLst>
            <a:ext uri="{FF2B5EF4-FFF2-40B4-BE49-F238E27FC236}">
              <a16:creationId xmlns:a16="http://schemas.microsoft.com/office/drawing/2014/main" id="{00000000-0008-0000-2000-00003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6" name="197 CuadroTexto">
          <a:extLst>
            <a:ext uri="{FF2B5EF4-FFF2-40B4-BE49-F238E27FC236}">
              <a16:creationId xmlns:a16="http://schemas.microsoft.com/office/drawing/2014/main" id="{00000000-0008-0000-2000-00004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7" name="198 CuadroTexto">
          <a:extLst>
            <a:ext uri="{FF2B5EF4-FFF2-40B4-BE49-F238E27FC236}">
              <a16:creationId xmlns:a16="http://schemas.microsoft.com/office/drawing/2014/main" id="{00000000-0008-0000-2000-00004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8" name="199 CuadroTexto">
          <a:extLst>
            <a:ext uri="{FF2B5EF4-FFF2-40B4-BE49-F238E27FC236}">
              <a16:creationId xmlns:a16="http://schemas.microsoft.com/office/drawing/2014/main" id="{00000000-0008-0000-2000-00004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19" name="200 CuadroTexto">
          <a:extLst>
            <a:ext uri="{FF2B5EF4-FFF2-40B4-BE49-F238E27FC236}">
              <a16:creationId xmlns:a16="http://schemas.microsoft.com/office/drawing/2014/main" id="{00000000-0008-0000-2000-00004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0" name="201 CuadroTexto">
          <a:extLst>
            <a:ext uri="{FF2B5EF4-FFF2-40B4-BE49-F238E27FC236}">
              <a16:creationId xmlns:a16="http://schemas.microsoft.com/office/drawing/2014/main" id="{00000000-0008-0000-2000-00004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1" name="202 CuadroTexto">
          <a:extLst>
            <a:ext uri="{FF2B5EF4-FFF2-40B4-BE49-F238E27FC236}">
              <a16:creationId xmlns:a16="http://schemas.microsoft.com/office/drawing/2014/main" id="{00000000-0008-0000-2000-00004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2" name="203 CuadroTexto">
          <a:extLst>
            <a:ext uri="{FF2B5EF4-FFF2-40B4-BE49-F238E27FC236}">
              <a16:creationId xmlns:a16="http://schemas.microsoft.com/office/drawing/2014/main" id="{00000000-0008-0000-2000-00004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3" name="204 CuadroTexto">
          <a:extLst>
            <a:ext uri="{FF2B5EF4-FFF2-40B4-BE49-F238E27FC236}">
              <a16:creationId xmlns:a16="http://schemas.microsoft.com/office/drawing/2014/main" id="{00000000-0008-0000-2000-00004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4" name="205 CuadroTexto">
          <a:extLst>
            <a:ext uri="{FF2B5EF4-FFF2-40B4-BE49-F238E27FC236}">
              <a16:creationId xmlns:a16="http://schemas.microsoft.com/office/drawing/2014/main" id="{00000000-0008-0000-2000-00004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5" name="206 CuadroTexto">
          <a:extLst>
            <a:ext uri="{FF2B5EF4-FFF2-40B4-BE49-F238E27FC236}">
              <a16:creationId xmlns:a16="http://schemas.microsoft.com/office/drawing/2014/main" id="{00000000-0008-0000-2000-00004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6" name="207 CuadroTexto">
          <a:extLst>
            <a:ext uri="{FF2B5EF4-FFF2-40B4-BE49-F238E27FC236}">
              <a16:creationId xmlns:a16="http://schemas.microsoft.com/office/drawing/2014/main" id="{00000000-0008-0000-2000-00004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7" name="208 CuadroTexto">
          <a:extLst>
            <a:ext uri="{FF2B5EF4-FFF2-40B4-BE49-F238E27FC236}">
              <a16:creationId xmlns:a16="http://schemas.microsoft.com/office/drawing/2014/main" id="{00000000-0008-0000-2000-00004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8" name="209 CuadroTexto">
          <a:extLst>
            <a:ext uri="{FF2B5EF4-FFF2-40B4-BE49-F238E27FC236}">
              <a16:creationId xmlns:a16="http://schemas.microsoft.com/office/drawing/2014/main" id="{00000000-0008-0000-2000-00004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29" name="210 CuadroTexto">
          <a:extLst>
            <a:ext uri="{FF2B5EF4-FFF2-40B4-BE49-F238E27FC236}">
              <a16:creationId xmlns:a16="http://schemas.microsoft.com/office/drawing/2014/main" id="{00000000-0008-0000-2000-00004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0" name="211 CuadroTexto">
          <a:extLst>
            <a:ext uri="{FF2B5EF4-FFF2-40B4-BE49-F238E27FC236}">
              <a16:creationId xmlns:a16="http://schemas.microsoft.com/office/drawing/2014/main" id="{00000000-0008-0000-2000-00004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1" name="212 CuadroTexto">
          <a:extLst>
            <a:ext uri="{FF2B5EF4-FFF2-40B4-BE49-F238E27FC236}">
              <a16:creationId xmlns:a16="http://schemas.microsoft.com/office/drawing/2014/main" id="{00000000-0008-0000-2000-00004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2" name="213 CuadroTexto">
          <a:extLst>
            <a:ext uri="{FF2B5EF4-FFF2-40B4-BE49-F238E27FC236}">
              <a16:creationId xmlns:a16="http://schemas.microsoft.com/office/drawing/2014/main" id="{00000000-0008-0000-2000-00005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3" name="214 CuadroTexto">
          <a:extLst>
            <a:ext uri="{FF2B5EF4-FFF2-40B4-BE49-F238E27FC236}">
              <a16:creationId xmlns:a16="http://schemas.microsoft.com/office/drawing/2014/main" id="{00000000-0008-0000-2000-00005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4" name="215 CuadroTexto">
          <a:extLst>
            <a:ext uri="{FF2B5EF4-FFF2-40B4-BE49-F238E27FC236}">
              <a16:creationId xmlns:a16="http://schemas.microsoft.com/office/drawing/2014/main" id="{00000000-0008-0000-2000-00005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5" name="216 CuadroTexto">
          <a:extLst>
            <a:ext uri="{FF2B5EF4-FFF2-40B4-BE49-F238E27FC236}">
              <a16:creationId xmlns:a16="http://schemas.microsoft.com/office/drawing/2014/main" id="{00000000-0008-0000-2000-00005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6" name="217 CuadroTexto">
          <a:extLst>
            <a:ext uri="{FF2B5EF4-FFF2-40B4-BE49-F238E27FC236}">
              <a16:creationId xmlns:a16="http://schemas.microsoft.com/office/drawing/2014/main" id="{00000000-0008-0000-2000-00005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7" name="218 CuadroTexto">
          <a:extLst>
            <a:ext uri="{FF2B5EF4-FFF2-40B4-BE49-F238E27FC236}">
              <a16:creationId xmlns:a16="http://schemas.microsoft.com/office/drawing/2014/main" id="{00000000-0008-0000-2000-00005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8" name="219 CuadroTexto">
          <a:extLst>
            <a:ext uri="{FF2B5EF4-FFF2-40B4-BE49-F238E27FC236}">
              <a16:creationId xmlns:a16="http://schemas.microsoft.com/office/drawing/2014/main" id="{00000000-0008-0000-2000-00005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39" name="220 CuadroTexto">
          <a:extLst>
            <a:ext uri="{FF2B5EF4-FFF2-40B4-BE49-F238E27FC236}">
              <a16:creationId xmlns:a16="http://schemas.microsoft.com/office/drawing/2014/main" id="{00000000-0008-0000-2000-00005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0" name="221 CuadroTexto">
          <a:extLst>
            <a:ext uri="{FF2B5EF4-FFF2-40B4-BE49-F238E27FC236}">
              <a16:creationId xmlns:a16="http://schemas.microsoft.com/office/drawing/2014/main" id="{00000000-0008-0000-2000-00005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1" name="222 CuadroTexto">
          <a:extLst>
            <a:ext uri="{FF2B5EF4-FFF2-40B4-BE49-F238E27FC236}">
              <a16:creationId xmlns:a16="http://schemas.microsoft.com/office/drawing/2014/main" id="{00000000-0008-0000-2000-00005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2" name="223 CuadroTexto">
          <a:extLst>
            <a:ext uri="{FF2B5EF4-FFF2-40B4-BE49-F238E27FC236}">
              <a16:creationId xmlns:a16="http://schemas.microsoft.com/office/drawing/2014/main" id="{00000000-0008-0000-2000-00005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3" name="224 CuadroTexto">
          <a:extLst>
            <a:ext uri="{FF2B5EF4-FFF2-40B4-BE49-F238E27FC236}">
              <a16:creationId xmlns:a16="http://schemas.microsoft.com/office/drawing/2014/main" id="{00000000-0008-0000-2000-00005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4" name="225 CuadroTexto">
          <a:extLst>
            <a:ext uri="{FF2B5EF4-FFF2-40B4-BE49-F238E27FC236}">
              <a16:creationId xmlns:a16="http://schemas.microsoft.com/office/drawing/2014/main" id="{00000000-0008-0000-2000-00005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5" name="226 CuadroTexto">
          <a:extLst>
            <a:ext uri="{FF2B5EF4-FFF2-40B4-BE49-F238E27FC236}">
              <a16:creationId xmlns:a16="http://schemas.microsoft.com/office/drawing/2014/main" id="{00000000-0008-0000-2000-00005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6" name="227 CuadroTexto">
          <a:extLst>
            <a:ext uri="{FF2B5EF4-FFF2-40B4-BE49-F238E27FC236}">
              <a16:creationId xmlns:a16="http://schemas.microsoft.com/office/drawing/2014/main" id="{00000000-0008-0000-2000-00005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7" name="228 CuadroTexto">
          <a:extLst>
            <a:ext uri="{FF2B5EF4-FFF2-40B4-BE49-F238E27FC236}">
              <a16:creationId xmlns:a16="http://schemas.microsoft.com/office/drawing/2014/main" id="{00000000-0008-0000-2000-00005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8" name="229 CuadroTexto">
          <a:extLst>
            <a:ext uri="{FF2B5EF4-FFF2-40B4-BE49-F238E27FC236}">
              <a16:creationId xmlns:a16="http://schemas.microsoft.com/office/drawing/2014/main" id="{00000000-0008-0000-2000-00006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49" name="230 CuadroTexto">
          <a:extLst>
            <a:ext uri="{FF2B5EF4-FFF2-40B4-BE49-F238E27FC236}">
              <a16:creationId xmlns:a16="http://schemas.microsoft.com/office/drawing/2014/main" id="{00000000-0008-0000-2000-00006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0" name="231 CuadroTexto">
          <a:extLst>
            <a:ext uri="{FF2B5EF4-FFF2-40B4-BE49-F238E27FC236}">
              <a16:creationId xmlns:a16="http://schemas.microsoft.com/office/drawing/2014/main" id="{00000000-0008-0000-2000-00006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1" name="232 CuadroTexto">
          <a:extLst>
            <a:ext uri="{FF2B5EF4-FFF2-40B4-BE49-F238E27FC236}">
              <a16:creationId xmlns:a16="http://schemas.microsoft.com/office/drawing/2014/main" id="{00000000-0008-0000-2000-00006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2" name="233 CuadroTexto">
          <a:extLst>
            <a:ext uri="{FF2B5EF4-FFF2-40B4-BE49-F238E27FC236}">
              <a16:creationId xmlns:a16="http://schemas.microsoft.com/office/drawing/2014/main" id="{00000000-0008-0000-2000-00006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3" name="234 CuadroTexto">
          <a:extLst>
            <a:ext uri="{FF2B5EF4-FFF2-40B4-BE49-F238E27FC236}">
              <a16:creationId xmlns:a16="http://schemas.microsoft.com/office/drawing/2014/main" id="{00000000-0008-0000-2000-00006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4" name="235 CuadroTexto">
          <a:extLst>
            <a:ext uri="{FF2B5EF4-FFF2-40B4-BE49-F238E27FC236}">
              <a16:creationId xmlns:a16="http://schemas.microsoft.com/office/drawing/2014/main" id="{00000000-0008-0000-2000-00006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5" name="236 CuadroTexto">
          <a:extLst>
            <a:ext uri="{FF2B5EF4-FFF2-40B4-BE49-F238E27FC236}">
              <a16:creationId xmlns:a16="http://schemas.microsoft.com/office/drawing/2014/main" id="{00000000-0008-0000-2000-00006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6" name="237 CuadroTexto">
          <a:extLst>
            <a:ext uri="{FF2B5EF4-FFF2-40B4-BE49-F238E27FC236}">
              <a16:creationId xmlns:a16="http://schemas.microsoft.com/office/drawing/2014/main" id="{00000000-0008-0000-2000-00006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7" name="238 CuadroTexto">
          <a:extLst>
            <a:ext uri="{FF2B5EF4-FFF2-40B4-BE49-F238E27FC236}">
              <a16:creationId xmlns:a16="http://schemas.microsoft.com/office/drawing/2014/main" id="{00000000-0008-0000-2000-00006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8" name="239 CuadroTexto">
          <a:extLst>
            <a:ext uri="{FF2B5EF4-FFF2-40B4-BE49-F238E27FC236}">
              <a16:creationId xmlns:a16="http://schemas.microsoft.com/office/drawing/2014/main" id="{00000000-0008-0000-2000-00006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59" name="240 CuadroTexto">
          <a:extLst>
            <a:ext uri="{FF2B5EF4-FFF2-40B4-BE49-F238E27FC236}">
              <a16:creationId xmlns:a16="http://schemas.microsoft.com/office/drawing/2014/main" id="{00000000-0008-0000-2000-00006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0" name="241 CuadroTexto">
          <a:extLst>
            <a:ext uri="{FF2B5EF4-FFF2-40B4-BE49-F238E27FC236}">
              <a16:creationId xmlns:a16="http://schemas.microsoft.com/office/drawing/2014/main" id="{00000000-0008-0000-2000-00006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1" name="242 CuadroTexto">
          <a:extLst>
            <a:ext uri="{FF2B5EF4-FFF2-40B4-BE49-F238E27FC236}">
              <a16:creationId xmlns:a16="http://schemas.microsoft.com/office/drawing/2014/main" id="{00000000-0008-0000-2000-00006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2" name="243 CuadroTexto">
          <a:extLst>
            <a:ext uri="{FF2B5EF4-FFF2-40B4-BE49-F238E27FC236}">
              <a16:creationId xmlns:a16="http://schemas.microsoft.com/office/drawing/2014/main" id="{00000000-0008-0000-2000-00006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3" name="244 CuadroTexto">
          <a:extLst>
            <a:ext uri="{FF2B5EF4-FFF2-40B4-BE49-F238E27FC236}">
              <a16:creationId xmlns:a16="http://schemas.microsoft.com/office/drawing/2014/main" id="{00000000-0008-0000-2000-00006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4" name="245 CuadroTexto">
          <a:extLst>
            <a:ext uri="{FF2B5EF4-FFF2-40B4-BE49-F238E27FC236}">
              <a16:creationId xmlns:a16="http://schemas.microsoft.com/office/drawing/2014/main" id="{00000000-0008-0000-2000-00007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5" name="246 CuadroTexto">
          <a:extLst>
            <a:ext uri="{FF2B5EF4-FFF2-40B4-BE49-F238E27FC236}">
              <a16:creationId xmlns:a16="http://schemas.microsoft.com/office/drawing/2014/main" id="{00000000-0008-0000-2000-00007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6" name="247 CuadroTexto">
          <a:extLst>
            <a:ext uri="{FF2B5EF4-FFF2-40B4-BE49-F238E27FC236}">
              <a16:creationId xmlns:a16="http://schemas.microsoft.com/office/drawing/2014/main" id="{00000000-0008-0000-2000-00007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7" name="248 CuadroTexto">
          <a:extLst>
            <a:ext uri="{FF2B5EF4-FFF2-40B4-BE49-F238E27FC236}">
              <a16:creationId xmlns:a16="http://schemas.microsoft.com/office/drawing/2014/main" id="{00000000-0008-0000-2000-00007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8" name="249 CuadroTexto">
          <a:extLst>
            <a:ext uri="{FF2B5EF4-FFF2-40B4-BE49-F238E27FC236}">
              <a16:creationId xmlns:a16="http://schemas.microsoft.com/office/drawing/2014/main" id="{00000000-0008-0000-2000-00007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69" name="250 CuadroTexto">
          <a:extLst>
            <a:ext uri="{FF2B5EF4-FFF2-40B4-BE49-F238E27FC236}">
              <a16:creationId xmlns:a16="http://schemas.microsoft.com/office/drawing/2014/main" id="{00000000-0008-0000-2000-00007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0" name="251 CuadroTexto">
          <a:extLst>
            <a:ext uri="{FF2B5EF4-FFF2-40B4-BE49-F238E27FC236}">
              <a16:creationId xmlns:a16="http://schemas.microsoft.com/office/drawing/2014/main" id="{00000000-0008-0000-2000-00007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1" name="252 CuadroTexto">
          <a:extLst>
            <a:ext uri="{FF2B5EF4-FFF2-40B4-BE49-F238E27FC236}">
              <a16:creationId xmlns:a16="http://schemas.microsoft.com/office/drawing/2014/main" id="{00000000-0008-0000-2000-00007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2" name="253 CuadroTexto">
          <a:extLst>
            <a:ext uri="{FF2B5EF4-FFF2-40B4-BE49-F238E27FC236}">
              <a16:creationId xmlns:a16="http://schemas.microsoft.com/office/drawing/2014/main" id="{00000000-0008-0000-2000-00007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3" name="254 CuadroTexto">
          <a:extLst>
            <a:ext uri="{FF2B5EF4-FFF2-40B4-BE49-F238E27FC236}">
              <a16:creationId xmlns:a16="http://schemas.microsoft.com/office/drawing/2014/main" id="{00000000-0008-0000-2000-00007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4" name="255 CuadroTexto">
          <a:extLst>
            <a:ext uri="{FF2B5EF4-FFF2-40B4-BE49-F238E27FC236}">
              <a16:creationId xmlns:a16="http://schemas.microsoft.com/office/drawing/2014/main" id="{00000000-0008-0000-2000-00007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5" name="256 CuadroTexto">
          <a:extLst>
            <a:ext uri="{FF2B5EF4-FFF2-40B4-BE49-F238E27FC236}">
              <a16:creationId xmlns:a16="http://schemas.microsoft.com/office/drawing/2014/main" id="{00000000-0008-0000-2000-00007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6" name="257 CuadroTexto">
          <a:extLst>
            <a:ext uri="{FF2B5EF4-FFF2-40B4-BE49-F238E27FC236}">
              <a16:creationId xmlns:a16="http://schemas.microsoft.com/office/drawing/2014/main" id="{00000000-0008-0000-2000-00007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7" name="258 CuadroTexto">
          <a:extLst>
            <a:ext uri="{FF2B5EF4-FFF2-40B4-BE49-F238E27FC236}">
              <a16:creationId xmlns:a16="http://schemas.microsoft.com/office/drawing/2014/main" id="{00000000-0008-0000-2000-00007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8" name="259 CuadroTexto">
          <a:extLst>
            <a:ext uri="{FF2B5EF4-FFF2-40B4-BE49-F238E27FC236}">
              <a16:creationId xmlns:a16="http://schemas.microsoft.com/office/drawing/2014/main" id="{00000000-0008-0000-2000-00007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79" name="260 CuadroTexto">
          <a:extLst>
            <a:ext uri="{FF2B5EF4-FFF2-40B4-BE49-F238E27FC236}">
              <a16:creationId xmlns:a16="http://schemas.microsoft.com/office/drawing/2014/main" id="{00000000-0008-0000-2000-00007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0" name="261 CuadroTexto">
          <a:extLst>
            <a:ext uri="{FF2B5EF4-FFF2-40B4-BE49-F238E27FC236}">
              <a16:creationId xmlns:a16="http://schemas.microsoft.com/office/drawing/2014/main" id="{00000000-0008-0000-2000-00008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1" name="262 CuadroTexto">
          <a:extLst>
            <a:ext uri="{FF2B5EF4-FFF2-40B4-BE49-F238E27FC236}">
              <a16:creationId xmlns:a16="http://schemas.microsoft.com/office/drawing/2014/main" id="{00000000-0008-0000-2000-00008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2" name="263 CuadroTexto">
          <a:extLst>
            <a:ext uri="{FF2B5EF4-FFF2-40B4-BE49-F238E27FC236}">
              <a16:creationId xmlns:a16="http://schemas.microsoft.com/office/drawing/2014/main" id="{00000000-0008-0000-2000-00008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3" name="264 CuadroTexto">
          <a:extLst>
            <a:ext uri="{FF2B5EF4-FFF2-40B4-BE49-F238E27FC236}">
              <a16:creationId xmlns:a16="http://schemas.microsoft.com/office/drawing/2014/main" id="{00000000-0008-0000-2000-00008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4" name="265 CuadroTexto">
          <a:extLst>
            <a:ext uri="{FF2B5EF4-FFF2-40B4-BE49-F238E27FC236}">
              <a16:creationId xmlns:a16="http://schemas.microsoft.com/office/drawing/2014/main" id="{00000000-0008-0000-2000-00008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5" name="266 CuadroTexto">
          <a:extLst>
            <a:ext uri="{FF2B5EF4-FFF2-40B4-BE49-F238E27FC236}">
              <a16:creationId xmlns:a16="http://schemas.microsoft.com/office/drawing/2014/main" id="{00000000-0008-0000-2000-00008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486" name="267 CuadroTexto">
          <a:extLst>
            <a:ext uri="{FF2B5EF4-FFF2-40B4-BE49-F238E27FC236}">
              <a16:creationId xmlns:a16="http://schemas.microsoft.com/office/drawing/2014/main" id="{00000000-0008-0000-2000-00008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7" name="268 CuadroTexto">
          <a:extLst>
            <a:ext uri="{FF2B5EF4-FFF2-40B4-BE49-F238E27FC236}">
              <a16:creationId xmlns:a16="http://schemas.microsoft.com/office/drawing/2014/main" id="{00000000-0008-0000-2000-000087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8" name="269 CuadroTexto">
          <a:extLst>
            <a:ext uri="{FF2B5EF4-FFF2-40B4-BE49-F238E27FC236}">
              <a16:creationId xmlns:a16="http://schemas.microsoft.com/office/drawing/2014/main" id="{00000000-0008-0000-2000-000088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89" name="270 CuadroTexto">
          <a:extLst>
            <a:ext uri="{FF2B5EF4-FFF2-40B4-BE49-F238E27FC236}">
              <a16:creationId xmlns:a16="http://schemas.microsoft.com/office/drawing/2014/main" id="{00000000-0008-0000-2000-000089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0" name="271 CuadroTexto">
          <a:extLst>
            <a:ext uri="{FF2B5EF4-FFF2-40B4-BE49-F238E27FC236}">
              <a16:creationId xmlns:a16="http://schemas.microsoft.com/office/drawing/2014/main" id="{00000000-0008-0000-2000-00008A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1" name="272 CuadroTexto">
          <a:extLst>
            <a:ext uri="{FF2B5EF4-FFF2-40B4-BE49-F238E27FC236}">
              <a16:creationId xmlns:a16="http://schemas.microsoft.com/office/drawing/2014/main" id="{00000000-0008-0000-2000-00008B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2" name="273 CuadroTexto">
          <a:extLst>
            <a:ext uri="{FF2B5EF4-FFF2-40B4-BE49-F238E27FC236}">
              <a16:creationId xmlns:a16="http://schemas.microsoft.com/office/drawing/2014/main" id="{00000000-0008-0000-2000-00008C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3" name="274 CuadroTexto">
          <a:extLst>
            <a:ext uri="{FF2B5EF4-FFF2-40B4-BE49-F238E27FC236}">
              <a16:creationId xmlns:a16="http://schemas.microsoft.com/office/drawing/2014/main" id="{00000000-0008-0000-2000-00008D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4" name="275 CuadroTexto">
          <a:extLst>
            <a:ext uri="{FF2B5EF4-FFF2-40B4-BE49-F238E27FC236}">
              <a16:creationId xmlns:a16="http://schemas.microsoft.com/office/drawing/2014/main" id="{00000000-0008-0000-2000-00008E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5" name="276 CuadroTexto">
          <a:extLst>
            <a:ext uri="{FF2B5EF4-FFF2-40B4-BE49-F238E27FC236}">
              <a16:creationId xmlns:a16="http://schemas.microsoft.com/office/drawing/2014/main" id="{00000000-0008-0000-2000-00008F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6" name="277 CuadroTexto">
          <a:extLst>
            <a:ext uri="{FF2B5EF4-FFF2-40B4-BE49-F238E27FC236}">
              <a16:creationId xmlns:a16="http://schemas.microsoft.com/office/drawing/2014/main" id="{00000000-0008-0000-2000-000090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7" name="278 CuadroTexto">
          <a:extLst>
            <a:ext uri="{FF2B5EF4-FFF2-40B4-BE49-F238E27FC236}">
              <a16:creationId xmlns:a16="http://schemas.microsoft.com/office/drawing/2014/main" id="{00000000-0008-0000-2000-000091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8" name="279 CuadroTexto">
          <a:extLst>
            <a:ext uri="{FF2B5EF4-FFF2-40B4-BE49-F238E27FC236}">
              <a16:creationId xmlns:a16="http://schemas.microsoft.com/office/drawing/2014/main" id="{00000000-0008-0000-2000-000092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499" name="280 CuadroTexto">
          <a:extLst>
            <a:ext uri="{FF2B5EF4-FFF2-40B4-BE49-F238E27FC236}">
              <a16:creationId xmlns:a16="http://schemas.microsoft.com/office/drawing/2014/main" id="{00000000-0008-0000-2000-000093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0" name="281 CuadroTexto">
          <a:extLst>
            <a:ext uri="{FF2B5EF4-FFF2-40B4-BE49-F238E27FC236}">
              <a16:creationId xmlns:a16="http://schemas.microsoft.com/office/drawing/2014/main" id="{00000000-0008-0000-2000-000094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1" name="282 CuadroTexto">
          <a:extLst>
            <a:ext uri="{FF2B5EF4-FFF2-40B4-BE49-F238E27FC236}">
              <a16:creationId xmlns:a16="http://schemas.microsoft.com/office/drawing/2014/main" id="{00000000-0008-0000-2000-000095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2" name="283 CuadroTexto">
          <a:extLst>
            <a:ext uri="{FF2B5EF4-FFF2-40B4-BE49-F238E27FC236}">
              <a16:creationId xmlns:a16="http://schemas.microsoft.com/office/drawing/2014/main" id="{00000000-0008-0000-2000-000096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503" name="284 CuadroTexto">
          <a:extLst>
            <a:ext uri="{FF2B5EF4-FFF2-40B4-BE49-F238E27FC236}">
              <a16:creationId xmlns:a16="http://schemas.microsoft.com/office/drawing/2014/main" id="{00000000-0008-0000-2000-00009711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4" name="285 CuadroTexto">
          <a:extLst>
            <a:ext uri="{FF2B5EF4-FFF2-40B4-BE49-F238E27FC236}">
              <a16:creationId xmlns:a16="http://schemas.microsoft.com/office/drawing/2014/main" id="{00000000-0008-0000-2000-00009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5" name="286 CuadroTexto">
          <a:extLst>
            <a:ext uri="{FF2B5EF4-FFF2-40B4-BE49-F238E27FC236}">
              <a16:creationId xmlns:a16="http://schemas.microsoft.com/office/drawing/2014/main" id="{00000000-0008-0000-2000-00009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6" name="287 CuadroTexto">
          <a:extLst>
            <a:ext uri="{FF2B5EF4-FFF2-40B4-BE49-F238E27FC236}">
              <a16:creationId xmlns:a16="http://schemas.microsoft.com/office/drawing/2014/main" id="{00000000-0008-0000-2000-00009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7" name="288 CuadroTexto">
          <a:extLst>
            <a:ext uri="{FF2B5EF4-FFF2-40B4-BE49-F238E27FC236}">
              <a16:creationId xmlns:a16="http://schemas.microsoft.com/office/drawing/2014/main" id="{00000000-0008-0000-2000-00009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8" name="289 CuadroTexto">
          <a:extLst>
            <a:ext uri="{FF2B5EF4-FFF2-40B4-BE49-F238E27FC236}">
              <a16:creationId xmlns:a16="http://schemas.microsoft.com/office/drawing/2014/main" id="{00000000-0008-0000-2000-00009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09" name="290 CuadroTexto">
          <a:extLst>
            <a:ext uri="{FF2B5EF4-FFF2-40B4-BE49-F238E27FC236}">
              <a16:creationId xmlns:a16="http://schemas.microsoft.com/office/drawing/2014/main" id="{00000000-0008-0000-2000-00009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0" name="291 CuadroTexto">
          <a:extLst>
            <a:ext uri="{FF2B5EF4-FFF2-40B4-BE49-F238E27FC236}">
              <a16:creationId xmlns:a16="http://schemas.microsoft.com/office/drawing/2014/main" id="{00000000-0008-0000-2000-00009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1" name="292 CuadroTexto">
          <a:extLst>
            <a:ext uri="{FF2B5EF4-FFF2-40B4-BE49-F238E27FC236}">
              <a16:creationId xmlns:a16="http://schemas.microsoft.com/office/drawing/2014/main" id="{00000000-0008-0000-2000-00009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2" name="293 CuadroTexto">
          <a:extLst>
            <a:ext uri="{FF2B5EF4-FFF2-40B4-BE49-F238E27FC236}">
              <a16:creationId xmlns:a16="http://schemas.microsoft.com/office/drawing/2014/main" id="{00000000-0008-0000-2000-0000A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3" name="294 CuadroTexto">
          <a:extLst>
            <a:ext uri="{FF2B5EF4-FFF2-40B4-BE49-F238E27FC236}">
              <a16:creationId xmlns:a16="http://schemas.microsoft.com/office/drawing/2014/main" id="{00000000-0008-0000-2000-0000A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4" name="295 CuadroTexto">
          <a:extLst>
            <a:ext uri="{FF2B5EF4-FFF2-40B4-BE49-F238E27FC236}">
              <a16:creationId xmlns:a16="http://schemas.microsoft.com/office/drawing/2014/main" id="{00000000-0008-0000-2000-0000A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5" name="296 CuadroTexto">
          <a:extLst>
            <a:ext uri="{FF2B5EF4-FFF2-40B4-BE49-F238E27FC236}">
              <a16:creationId xmlns:a16="http://schemas.microsoft.com/office/drawing/2014/main" id="{00000000-0008-0000-2000-0000A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16" name="17 CuadroTexto">
          <a:extLst>
            <a:ext uri="{FF2B5EF4-FFF2-40B4-BE49-F238E27FC236}">
              <a16:creationId xmlns:a16="http://schemas.microsoft.com/office/drawing/2014/main" id="{00000000-0008-0000-2000-0000A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7" name="90 CuadroTexto">
          <a:extLst>
            <a:ext uri="{FF2B5EF4-FFF2-40B4-BE49-F238E27FC236}">
              <a16:creationId xmlns:a16="http://schemas.microsoft.com/office/drawing/2014/main" id="{00000000-0008-0000-2000-0000A5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8" name="91 CuadroTexto">
          <a:extLst>
            <a:ext uri="{FF2B5EF4-FFF2-40B4-BE49-F238E27FC236}">
              <a16:creationId xmlns:a16="http://schemas.microsoft.com/office/drawing/2014/main" id="{00000000-0008-0000-2000-0000A6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19" name="92 CuadroTexto">
          <a:extLst>
            <a:ext uri="{FF2B5EF4-FFF2-40B4-BE49-F238E27FC236}">
              <a16:creationId xmlns:a16="http://schemas.microsoft.com/office/drawing/2014/main" id="{00000000-0008-0000-2000-0000A7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0" name="93 CuadroTexto">
          <a:extLst>
            <a:ext uri="{FF2B5EF4-FFF2-40B4-BE49-F238E27FC236}">
              <a16:creationId xmlns:a16="http://schemas.microsoft.com/office/drawing/2014/main" id="{00000000-0008-0000-2000-0000A8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1" name="94 CuadroTexto">
          <a:extLst>
            <a:ext uri="{FF2B5EF4-FFF2-40B4-BE49-F238E27FC236}">
              <a16:creationId xmlns:a16="http://schemas.microsoft.com/office/drawing/2014/main" id="{00000000-0008-0000-2000-0000A9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2" name="95 CuadroTexto">
          <a:extLst>
            <a:ext uri="{FF2B5EF4-FFF2-40B4-BE49-F238E27FC236}">
              <a16:creationId xmlns:a16="http://schemas.microsoft.com/office/drawing/2014/main" id="{00000000-0008-0000-2000-0000AA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3" name="96 CuadroTexto">
          <a:extLst>
            <a:ext uri="{FF2B5EF4-FFF2-40B4-BE49-F238E27FC236}">
              <a16:creationId xmlns:a16="http://schemas.microsoft.com/office/drawing/2014/main" id="{00000000-0008-0000-2000-0000AB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4" name="97 CuadroTexto">
          <a:extLst>
            <a:ext uri="{FF2B5EF4-FFF2-40B4-BE49-F238E27FC236}">
              <a16:creationId xmlns:a16="http://schemas.microsoft.com/office/drawing/2014/main" id="{00000000-0008-0000-2000-0000AC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5" name="98 CuadroTexto">
          <a:extLst>
            <a:ext uri="{FF2B5EF4-FFF2-40B4-BE49-F238E27FC236}">
              <a16:creationId xmlns:a16="http://schemas.microsoft.com/office/drawing/2014/main" id="{00000000-0008-0000-2000-0000AD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6" name="99 CuadroTexto">
          <a:extLst>
            <a:ext uri="{FF2B5EF4-FFF2-40B4-BE49-F238E27FC236}">
              <a16:creationId xmlns:a16="http://schemas.microsoft.com/office/drawing/2014/main" id="{00000000-0008-0000-2000-0000AE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7" name="100 CuadroTexto">
          <a:extLst>
            <a:ext uri="{FF2B5EF4-FFF2-40B4-BE49-F238E27FC236}">
              <a16:creationId xmlns:a16="http://schemas.microsoft.com/office/drawing/2014/main" id="{00000000-0008-0000-2000-0000AF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528" name="101 CuadroTexto">
          <a:extLst>
            <a:ext uri="{FF2B5EF4-FFF2-40B4-BE49-F238E27FC236}">
              <a16:creationId xmlns:a16="http://schemas.microsoft.com/office/drawing/2014/main" id="{00000000-0008-0000-2000-0000B011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29" name="118 CuadroTexto">
          <a:extLst>
            <a:ext uri="{FF2B5EF4-FFF2-40B4-BE49-F238E27FC236}">
              <a16:creationId xmlns:a16="http://schemas.microsoft.com/office/drawing/2014/main" id="{00000000-0008-0000-2000-0000B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0" name="119 CuadroTexto">
          <a:extLst>
            <a:ext uri="{FF2B5EF4-FFF2-40B4-BE49-F238E27FC236}">
              <a16:creationId xmlns:a16="http://schemas.microsoft.com/office/drawing/2014/main" id="{00000000-0008-0000-2000-0000B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1" name="120 CuadroTexto">
          <a:extLst>
            <a:ext uri="{FF2B5EF4-FFF2-40B4-BE49-F238E27FC236}">
              <a16:creationId xmlns:a16="http://schemas.microsoft.com/office/drawing/2014/main" id="{00000000-0008-0000-2000-0000B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2" name="121 CuadroTexto">
          <a:extLst>
            <a:ext uri="{FF2B5EF4-FFF2-40B4-BE49-F238E27FC236}">
              <a16:creationId xmlns:a16="http://schemas.microsoft.com/office/drawing/2014/main" id="{00000000-0008-0000-2000-0000B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3" name="122 CuadroTexto">
          <a:extLst>
            <a:ext uri="{FF2B5EF4-FFF2-40B4-BE49-F238E27FC236}">
              <a16:creationId xmlns:a16="http://schemas.microsoft.com/office/drawing/2014/main" id="{00000000-0008-0000-2000-0000B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4" name="123 CuadroTexto">
          <a:extLst>
            <a:ext uri="{FF2B5EF4-FFF2-40B4-BE49-F238E27FC236}">
              <a16:creationId xmlns:a16="http://schemas.microsoft.com/office/drawing/2014/main" id="{00000000-0008-0000-2000-0000B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5" name="124 CuadroTexto">
          <a:extLst>
            <a:ext uri="{FF2B5EF4-FFF2-40B4-BE49-F238E27FC236}">
              <a16:creationId xmlns:a16="http://schemas.microsoft.com/office/drawing/2014/main" id="{00000000-0008-0000-2000-0000B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6" name="125 CuadroTexto">
          <a:extLst>
            <a:ext uri="{FF2B5EF4-FFF2-40B4-BE49-F238E27FC236}">
              <a16:creationId xmlns:a16="http://schemas.microsoft.com/office/drawing/2014/main" id="{00000000-0008-0000-2000-0000B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7" name="143 CuadroTexto">
          <a:extLst>
            <a:ext uri="{FF2B5EF4-FFF2-40B4-BE49-F238E27FC236}">
              <a16:creationId xmlns:a16="http://schemas.microsoft.com/office/drawing/2014/main" id="{00000000-0008-0000-2000-0000B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8" name="144 CuadroTexto">
          <a:extLst>
            <a:ext uri="{FF2B5EF4-FFF2-40B4-BE49-F238E27FC236}">
              <a16:creationId xmlns:a16="http://schemas.microsoft.com/office/drawing/2014/main" id="{00000000-0008-0000-2000-0000B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39" name="145 CuadroTexto">
          <a:extLst>
            <a:ext uri="{FF2B5EF4-FFF2-40B4-BE49-F238E27FC236}">
              <a16:creationId xmlns:a16="http://schemas.microsoft.com/office/drawing/2014/main" id="{00000000-0008-0000-2000-0000B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0" name="146 CuadroTexto">
          <a:extLst>
            <a:ext uri="{FF2B5EF4-FFF2-40B4-BE49-F238E27FC236}">
              <a16:creationId xmlns:a16="http://schemas.microsoft.com/office/drawing/2014/main" id="{00000000-0008-0000-2000-0000B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1" name="147 CuadroTexto">
          <a:extLst>
            <a:ext uri="{FF2B5EF4-FFF2-40B4-BE49-F238E27FC236}">
              <a16:creationId xmlns:a16="http://schemas.microsoft.com/office/drawing/2014/main" id="{00000000-0008-0000-2000-0000B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2" name="148 CuadroTexto">
          <a:extLst>
            <a:ext uri="{FF2B5EF4-FFF2-40B4-BE49-F238E27FC236}">
              <a16:creationId xmlns:a16="http://schemas.microsoft.com/office/drawing/2014/main" id="{00000000-0008-0000-2000-0000B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3" name="149 CuadroTexto">
          <a:extLst>
            <a:ext uri="{FF2B5EF4-FFF2-40B4-BE49-F238E27FC236}">
              <a16:creationId xmlns:a16="http://schemas.microsoft.com/office/drawing/2014/main" id="{00000000-0008-0000-2000-0000B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4" name="150 CuadroTexto">
          <a:extLst>
            <a:ext uri="{FF2B5EF4-FFF2-40B4-BE49-F238E27FC236}">
              <a16:creationId xmlns:a16="http://schemas.microsoft.com/office/drawing/2014/main" id="{00000000-0008-0000-2000-0000C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5" name="151 CuadroTexto">
          <a:extLst>
            <a:ext uri="{FF2B5EF4-FFF2-40B4-BE49-F238E27FC236}">
              <a16:creationId xmlns:a16="http://schemas.microsoft.com/office/drawing/2014/main" id="{00000000-0008-0000-2000-0000C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6" name="152 CuadroTexto">
          <a:extLst>
            <a:ext uri="{FF2B5EF4-FFF2-40B4-BE49-F238E27FC236}">
              <a16:creationId xmlns:a16="http://schemas.microsoft.com/office/drawing/2014/main" id="{00000000-0008-0000-2000-0000C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7" name="153 CuadroTexto">
          <a:extLst>
            <a:ext uri="{FF2B5EF4-FFF2-40B4-BE49-F238E27FC236}">
              <a16:creationId xmlns:a16="http://schemas.microsoft.com/office/drawing/2014/main" id="{00000000-0008-0000-2000-0000C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8" name="154 CuadroTexto">
          <a:extLst>
            <a:ext uri="{FF2B5EF4-FFF2-40B4-BE49-F238E27FC236}">
              <a16:creationId xmlns:a16="http://schemas.microsoft.com/office/drawing/2014/main" id="{00000000-0008-0000-2000-0000C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49" name="155 CuadroTexto">
          <a:extLst>
            <a:ext uri="{FF2B5EF4-FFF2-40B4-BE49-F238E27FC236}">
              <a16:creationId xmlns:a16="http://schemas.microsoft.com/office/drawing/2014/main" id="{00000000-0008-0000-2000-0000C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0" name="156 CuadroTexto">
          <a:extLst>
            <a:ext uri="{FF2B5EF4-FFF2-40B4-BE49-F238E27FC236}">
              <a16:creationId xmlns:a16="http://schemas.microsoft.com/office/drawing/2014/main" id="{00000000-0008-0000-2000-0000C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1" name="157 CuadroTexto">
          <a:extLst>
            <a:ext uri="{FF2B5EF4-FFF2-40B4-BE49-F238E27FC236}">
              <a16:creationId xmlns:a16="http://schemas.microsoft.com/office/drawing/2014/main" id="{00000000-0008-0000-2000-0000C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2" name="158 CuadroTexto">
          <a:extLst>
            <a:ext uri="{FF2B5EF4-FFF2-40B4-BE49-F238E27FC236}">
              <a16:creationId xmlns:a16="http://schemas.microsoft.com/office/drawing/2014/main" id="{00000000-0008-0000-2000-0000C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3" name="159 CuadroTexto">
          <a:extLst>
            <a:ext uri="{FF2B5EF4-FFF2-40B4-BE49-F238E27FC236}">
              <a16:creationId xmlns:a16="http://schemas.microsoft.com/office/drawing/2014/main" id="{00000000-0008-0000-2000-0000C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4" name="160 CuadroTexto">
          <a:extLst>
            <a:ext uri="{FF2B5EF4-FFF2-40B4-BE49-F238E27FC236}">
              <a16:creationId xmlns:a16="http://schemas.microsoft.com/office/drawing/2014/main" id="{00000000-0008-0000-2000-0000C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5" name="161 CuadroTexto">
          <a:extLst>
            <a:ext uri="{FF2B5EF4-FFF2-40B4-BE49-F238E27FC236}">
              <a16:creationId xmlns:a16="http://schemas.microsoft.com/office/drawing/2014/main" id="{00000000-0008-0000-2000-0000C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6" name="162 CuadroTexto">
          <a:extLst>
            <a:ext uri="{FF2B5EF4-FFF2-40B4-BE49-F238E27FC236}">
              <a16:creationId xmlns:a16="http://schemas.microsoft.com/office/drawing/2014/main" id="{00000000-0008-0000-2000-0000C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7" name="163 CuadroTexto">
          <a:extLst>
            <a:ext uri="{FF2B5EF4-FFF2-40B4-BE49-F238E27FC236}">
              <a16:creationId xmlns:a16="http://schemas.microsoft.com/office/drawing/2014/main" id="{00000000-0008-0000-2000-0000C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8" name="164 CuadroTexto">
          <a:extLst>
            <a:ext uri="{FF2B5EF4-FFF2-40B4-BE49-F238E27FC236}">
              <a16:creationId xmlns:a16="http://schemas.microsoft.com/office/drawing/2014/main" id="{00000000-0008-0000-2000-0000C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59" name="165 CuadroTexto">
          <a:extLst>
            <a:ext uri="{FF2B5EF4-FFF2-40B4-BE49-F238E27FC236}">
              <a16:creationId xmlns:a16="http://schemas.microsoft.com/office/drawing/2014/main" id="{00000000-0008-0000-2000-0000C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0" name="166 CuadroTexto">
          <a:extLst>
            <a:ext uri="{FF2B5EF4-FFF2-40B4-BE49-F238E27FC236}">
              <a16:creationId xmlns:a16="http://schemas.microsoft.com/office/drawing/2014/main" id="{00000000-0008-0000-2000-0000D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1" name="167 CuadroTexto">
          <a:extLst>
            <a:ext uri="{FF2B5EF4-FFF2-40B4-BE49-F238E27FC236}">
              <a16:creationId xmlns:a16="http://schemas.microsoft.com/office/drawing/2014/main" id="{00000000-0008-0000-2000-0000D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2" name="168 CuadroTexto">
          <a:extLst>
            <a:ext uri="{FF2B5EF4-FFF2-40B4-BE49-F238E27FC236}">
              <a16:creationId xmlns:a16="http://schemas.microsoft.com/office/drawing/2014/main" id="{00000000-0008-0000-2000-0000D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3" name="169 CuadroTexto">
          <a:extLst>
            <a:ext uri="{FF2B5EF4-FFF2-40B4-BE49-F238E27FC236}">
              <a16:creationId xmlns:a16="http://schemas.microsoft.com/office/drawing/2014/main" id="{00000000-0008-0000-2000-0000D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4" name="170 CuadroTexto">
          <a:extLst>
            <a:ext uri="{FF2B5EF4-FFF2-40B4-BE49-F238E27FC236}">
              <a16:creationId xmlns:a16="http://schemas.microsoft.com/office/drawing/2014/main" id="{00000000-0008-0000-2000-0000D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5" name="171 CuadroTexto">
          <a:extLst>
            <a:ext uri="{FF2B5EF4-FFF2-40B4-BE49-F238E27FC236}">
              <a16:creationId xmlns:a16="http://schemas.microsoft.com/office/drawing/2014/main" id="{00000000-0008-0000-2000-0000D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6" name="172 CuadroTexto">
          <a:extLst>
            <a:ext uri="{FF2B5EF4-FFF2-40B4-BE49-F238E27FC236}">
              <a16:creationId xmlns:a16="http://schemas.microsoft.com/office/drawing/2014/main" id="{00000000-0008-0000-2000-0000D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7" name="173 CuadroTexto">
          <a:extLst>
            <a:ext uri="{FF2B5EF4-FFF2-40B4-BE49-F238E27FC236}">
              <a16:creationId xmlns:a16="http://schemas.microsoft.com/office/drawing/2014/main" id="{00000000-0008-0000-2000-0000D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8" name="174 CuadroTexto">
          <a:extLst>
            <a:ext uri="{FF2B5EF4-FFF2-40B4-BE49-F238E27FC236}">
              <a16:creationId xmlns:a16="http://schemas.microsoft.com/office/drawing/2014/main" id="{00000000-0008-0000-2000-0000D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69" name="175 CuadroTexto">
          <a:extLst>
            <a:ext uri="{FF2B5EF4-FFF2-40B4-BE49-F238E27FC236}">
              <a16:creationId xmlns:a16="http://schemas.microsoft.com/office/drawing/2014/main" id="{00000000-0008-0000-2000-0000D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0" name="176 CuadroTexto">
          <a:extLst>
            <a:ext uri="{FF2B5EF4-FFF2-40B4-BE49-F238E27FC236}">
              <a16:creationId xmlns:a16="http://schemas.microsoft.com/office/drawing/2014/main" id="{00000000-0008-0000-2000-0000D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1" name="177 CuadroTexto">
          <a:extLst>
            <a:ext uri="{FF2B5EF4-FFF2-40B4-BE49-F238E27FC236}">
              <a16:creationId xmlns:a16="http://schemas.microsoft.com/office/drawing/2014/main" id="{00000000-0008-0000-2000-0000D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2" name="178 CuadroTexto">
          <a:extLst>
            <a:ext uri="{FF2B5EF4-FFF2-40B4-BE49-F238E27FC236}">
              <a16:creationId xmlns:a16="http://schemas.microsoft.com/office/drawing/2014/main" id="{00000000-0008-0000-2000-0000D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3" name="179 CuadroTexto">
          <a:extLst>
            <a:ext uri="{FF2B5EF4-FFF2-40B4-BE49-F238E27FC236}">
              <a16:creationId xmlns:a16="http://schemas.microsoft.com/office/drawing/2014/main" id="{00000000-0008-0000-2000-0000D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4" name="180 CuadroTexto">
          <a:extLst>
            <a:ext uri="{FF2B5EF4-FFF2-40B4-BE49-F238E27FC236}">
              <a16:creationId xmlns:a16="http://schemas.microsoft.com/office/drawing/2014/main" id="{00000000-0008-0000-2000-0000D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5" name="181 CuadroTexto">
          <a:extLst>
            <a:ext uri="{FF2B5EF4-FFF2-40B4-BE49-F238E27FC236}">
              <a16:creationId xmlns:a16="http://schemas.microsoft.com/office/drawing/2014/main" id="{00000000-0008-0000-2000-0000D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6" name="182 CuadroTexto">
          <a:extLst>
            <a:ext uri="{FF2B5EF4-FFF2-40B4-BE49-F238E27FC236}">
              <a16:creationId xmlns:a16="http://schemas.microsoft.com/office/drawing/2014/main" id="{00000000-0008-0000-2000-0000E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7" name="183 CuadroTexto">
          <a:extLst>
            <a:ext uri="{FF2B5EF4-FFF2-40B4-BE49-F238E27FC236}">
              <a16:creationId xmlns:a16="http://schemas.microsoft.com/office/drawing/2014/main" id="{00000000-0008-0000-2000-0000E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8" name="184 CuadroTexto">
          <a:extLst>
            <a:ext uri="{FF2B5EF4-FFF2-40B4-BE49-F238E27FC236}">
              <a16:creationId xmlns:a16="http://schemas.microsoft.com/office/drawing/2014/main" id="{00000000-0008-0000-2000-0000E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79" name="185 CuadroTexto">
          <a:extLst>
            <a:ext uri="{FF2B5EF4-FFF2-40B4-BE49-F238E27FC236}">
              <a16:creationId xmlns:a16="http://schemas.microsoft.com/office/drawing/2014/main" id="{00000000-0008-0000-2000-0000E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0" name="186 CuadroTexto">
          <a:extLst>
            <a:ext uri="{FF2B5EF4-FFF2-40B4-BE49-F238E27FC236}">
              <a16:creationId xmlns:a16="http://schemas.microsoft.com/office/drawing/2014/main" id="{00000000-0008-0000-2000-0000E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1" name="187 CuadroTexto">
          <a:extLst>
            <a:ext uri="{FF2B5EF4-FFF2-40B4-BE49-F238E27FC236}">
              <a16:creationId xmlns:a16="http://schemas.microsoft.com/office/drawing/2014/main" id="{00000000-0008-0000-2000-0000E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2" name="188 CuadroTexto">
          <a:extLst>
            <a:ext uri="{FF2B5EF4-FFF2-40B4-BE49-F238E27FC236}">
              <a16:creationId xmlns:a16="http://schemas.microsoft.com/office/drawing/2014/main" id="{00000000-0008-0000-2000-0000E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3" name="189 CuadroTexto">
          <a:extLst>
            <a:ext uri="{FF2B5EF4-FFF2-40B4-BE49-F238E27FC236}">
              <a16:creationId xmlns:a16="http://schemas.microsoft.com/office/drawing/2014/main" id="{00000000-0008-0000-2000-0000E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4" name="190 CuadroTexto">
          <a:extLst>
            <a:ext uri="{FF2B5EF4-FFF2-40B4-BE49-F238E27FC236}">
              <a16:creationId xmlns:a16="http://schemas.microsoft.com/office/drawing/2014/main" id="{00000000-0008-0000-2000-0000E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5" name="191 CuadroTexto">
          <a:extLst>
            <a:ext uri="{FF2B5EF4-FFF2-40B4-BE49-F238E27FC236}">
              <a16:creationId xmlns:a16="http://schemas.microsoft.com/office/drawing/2014/main" id="{00000000-0008-0000-2000-0000E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6" name="192 CuadroTexto">
          <a:extLst>
            <a:ext uri="{FF2B5EF4-FFF2-40B4-BE49-F238E27FC236}">
              <a16:creationId xmlns:a16="http://schemas.microsoft.com/office/drawing/2014/main" id="{00000000-0008-0000-2000-0000E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7" name="193 CuadroTexto">
          <a:extLst>
            <a:ext uri="{FF2B5EF4-FFF2-40B4-BE49-F238E27FC236}">
              <a16:creationId xmlns:a16="http://schemas.microsoft.com/office/drawing/2014/main" id="{00000000-0008-0000-2000-0000E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8" name="194 CuadroTexto">
          <a:extLst>
            <a:ext uri="{FF2B5EF4-FFF2-40B4-BE49-F238E27FC236}">
              <a16:creationId xmlns:a16="http://schemas.microsoft.com/office/drawing/2014/main" id="{00000000-0008-0000-2000-0000E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89" name="195 CuadroTexto">
          <a:extLst>
            <a:ext uri="{FF2B5EF4-FFF2-40B4-BE49-F238E27FC236}">
              <a16:creationId xmlns:a16="http://schemas.microsoft.com/office/drawing/2014/main" id="{00000000-0008-0000-2000-0000E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0" name="196 CuadroTexto">
          <a:extLst>
            <a:ext uri="{FF2B5EF4-FFF2-40B4-BE49-F238E27FC236}">
              <a16:creationId xmlns:a16="http://schemas.microsoft.com/office/drawing/2014/main" id="{00000000-0008-0000-2000-0000E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1" name="197 CuadroTexto">
          <a:extLst>
            <a:ext uri="{FF2B5EF4-FFF2-40B4-BE49-F238E27FC236}">
              <a16:creationId xmlns:a16="http://schemas.microsoft.com/office/drawing/2014/main" id="{00000000-0008-0000-2000-0000E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2" name="198 CuadroTexto">
          <a:extLst>
            <a:ext uri="{FF2B5EF4-FFF2-40B4-BE49-F238E27FC236}">
              <a16:creationId xmlns:a16="http://schemas.microsoft.com/office/drawing/2014/main" id="{00000000-0008-0000-2000-0000F0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3" name="199 CuadroTexto">
          <a:extLst>
            <a:ext uri="{FF2B5EF4-FFF2-40B4-BE49-F238E27FC236}">
              <a16:creationId xmlns:a16="http://schemas.microsoft.com/office/drawing/2014/main" id="{00000000-0008-0000-2000-0000F1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4" name="200 CuadroTexto">
          <a:extLst>
            <a:ext uri="{FF2B5EF4-FFF2-40B4-BE49-F238E27FC236}">
              <a16:creationId xmlns:a16="http://schemas.microsoft.com/office/drawing/2014/main" id="{00000000-0008-0000-2000-0000F2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5" name="201 CuadroTexto">
          <a:extLst>
            <a:ext uri="{FF2B5EF4-FFF2-40B4-BE49-F238E27FC236}">
              <a16:creationId xmlns:a16="http://schemas.microsoft.com/office/drawing/2014/main" id="{00000000-0008-0000-2000-0000F3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6" name="202 CuadroTexto">
          <a:extLst>
            <a:ext uri="{FF2B5EF4-FFF2-40B4-BE49-F238E27FC236}">
              <a16:creationId xmlns:a16="http://schemas.microsoft.com/office/drawing/2014/main" id="{00000000-0008-0000-2000-0000F4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7" name="203 CuadroTexto">
          <a:extLst>
            <a:ext uri="{FF2B5EF4-FFF2-40B4-BE49-F238E27FC236}">
              <a16:creationId xmlns:a16="http://schemas.microsoft.com/office/drawing/2014/main" id="{00000000-0008-0000-2000-0000F5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8" name="204 CuadroTexto">
          <a:extLst>
            <a:ext uri="{FF2B5EF4-FFF2-40B4-BE49-F238E27FC236}">
              <a16:creationId xmlns:a16="http://schemas.microsoft.com/office/drawing/2014/main" id="{00000000-0008-0000-2000-0000F6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599" name="205 CuadroTexto">
          <a:extLst>
            <a:ext uri="{FF2B5EF4-FFF2-40B4-BE49-F238E27FC236}">
              <a16:creationId xmlns:a16="http://schemas.microsoft.com/office/drawing/2014/main" id="{00000000-0008-0000-2000-0000F7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0" name="206 CuadroTexto">
          <a:extLst>
            <a:ext uri="{FF2B5EF4-FFF2-40B4-BE49-F238E27FC236}">
              <a16:creationId xmlns:a16="http://schemas.microsoft.com/office/drawing/2014/main" id="{00000000-0008-0000-2000-0000F8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1" name="207 CuadroTexto">
          <a:extLst>
            <a:ext uri="{FF2B5EF4-FFF2-40B4-BE49-F238E27FC236}">
              <a16:creationId xmlns:a16="http://schemas.microsoft.com/office/drawing/2014/main" id="{00000000-0008-0000-2000-0000F9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2" name="208 CuadroTexto">
          <a:extLst>
            <a:ext uri="{FF2B5EF4-FFF2-40B4-BE49-F238E27FC236}">
              <a16:creationId xmlns:a16="http://schemas.microsoft.com/office/drawing/2014/main" id="{00000000-0008-0000-2000-0000FA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3" name="209 CuadroTexto">
          <a:extLst>
            <a:ext uri="{FF2B5EF4-FFF2-40B4-BE49-F238E27FC236}">
              <a16:creationId xmlns:a16="http://schemas.microsoft.com/office/drawing/2014/main" id="{00000000-0008-0000-2000-0000FB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4" name="210 CuadroTexto">
          <a:extLst>
            <a:ext uri="{FF2B5EF4-FFF2-40B4-BE49-F238E27FC236}">
              <a16:creationId xmlns:a16="http://schemas.microsoft.com/office/drawing/2014/main" id="{00000000-0008-0000-2000-0000FC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5" name="211 CuadroTexto">
          <a:extLst>
            <a:ext uri="{FF2B5EF4-FFF2-40B4-BE49-F238E27FC236}">
              <a16:creationId xmlns:a16="http://schemas.microsoft.com/office/drawing/2014/main" id="{00000000-0008-0000-2000-0000FD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6" name="212 CuadroTexto">
          <a:extLst>
            <a:ext uri="{FF2B5EF4-FFF2-40B4-BE49-F238E27FC236}">
              <a16:creationId xmlns:a16="http://schemas.microsoft.com/office/drawing/2014/main" id="{00000000-0008-0000-2000-0000FE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7" name="213 CuadroTexto">
          <a:extLst>
            <a:ext uri="{FF2B5EF4-FFF2-40B4-BE49-F238E27FC236}">
              <a16:creationId xmlns:a16="http://schemas.microsoft.com/office/drawing/2014/main" id="{00000000-0008-0000-2000-0000FF11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8" name="214 CuadroTexto">
          <a:extLst>
            <a:ext uri="{FF2B5EF4-FFF2-40B4-BE49-F238E27FC236}">
              <a16:creationId xmlns:a16="http://schemas.microsoft.com/office/drawing/2014/main" id="{00000000-0008-0000-2000-00000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09" name="215 CuadroTexto">
          <a:extLst>
            <a:ext uri="{FF2B5EF4-FFF2-40B4-BE49-F238E27FC236}">
              <a16:creationId xmlns:a16="http://schemas.microsoft.com/office/drawing/2014/main" id="{00000000-0008-0000-2000-00000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0" name="216 CuadroTexto">
          <a:extLst>
            <a:ext uri="{FF2B5EF4-FFF2-40B4-BE49-F238E27FC236}">
              <a16:creationId xmlns:a16="http://schemas.microsoft.com/office/drawing/2014/main" id="{00000000-0008-0000-2000-00000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1" name="217 CuadroTexto">
          <a:extLst>
            <a:ext uri="{FF2B5EF4-FFF2-40B4-BE49-F238E27FC236}">
              <a16:creationId xmlns:a16="http://schemas.microsoft.com/office/drawing/2014/main" id="{00000000-0008-0000-2000-00000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2" name="218 CuadroTexto">
          <a:extLst>
            <a:ext uri="{FF2B5EF4-FFF2-40B4-BE49-F238E27FC236}">
              <a16:creationId xmlns:a16="http://schemas.microsoft.com/office/drawing/2014/main" id="{00000000-0008-0000-2000-00000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3" name="219 CuadroTexto">
          <a:extLst>
            <a:ext uri="{FF2B5EF4-FFF2-40B4-BE49-F238E27FC236}">
              <a16:creationId xmlns:a16="http://schemas.microsoft.com/office/drawing/2014/main" id="{00000000-0008-0000-2000-00000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4" name="220 CuadroTexto">
          <a:extLst>
            <a:ext uri="{FF2B5EF4-FFF2-40B4-BE49-F238E27FC236}">
              <a16:creationId xmlns:a16="http://schemas.microsoft.com/office/drawing/2014/main" id="{00000000-0008-0000-2000-00000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5" name="221 CuadroTexto">
          <a:extLst>
            <a:ext uri="{FF2B5EF4-FFF2-40B4-BE49-F238E27FC236}">
              <a16:creationId xmlns:a16="http://schemas.microsoft.com/office/drawing/2014/main" id="{00000000-0008-0000-2000-00000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6" name="222 CuadroTexto">
          <a:extLst>
            <a:ext uri="{FF2B5EF4-FFF2-40B4-BE49-F238E27FC236}">
              <a16:creationId xmlns:a16="http://schemas.microsoft.com/office/drawing/2014/main" id="{00000000-0008-0000-2000-00000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7" name="223 CuadroTexto">
          <a:extLst>
            <a:ext uri="{FF2B5EF4-FFF2-40B4-BE49-F238E27FC236}">
              <a16:creationId xmlns:a16="http://schemas.microsoft.com/office/drawing/2014/main" id="{00000000-0008-0000-2000-00000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8" name="224 CuadroTexto">
          <a:extLst>
            <a:ext uri="{FF2B5EF4-FFF2-40B4-BE49-F238E27FC236}">
              <a16:creationId xmlns:a16="http://schemas.microsoft.com/office/drawing/2014/main" id="{00000000-0008-0000-2000-00000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19" name="225 CuadroTexto">
          <a:extLst>
            <a:ext uri="{FF2B5EF4-FFF2-40B4-BE49-F238E27FC236}">
              <a16:creationId xmlns:a16="http://schemas.microsoft.com/office/drawing/2014/main" id="{00000000-0008-0000-2000-00000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0" name="226 CuadroTexto">
          <a:extLst>
            <a:ext uri="{FF2B5EF4-FFF2-40B4-BE49-F238E27FC236}">
              <a16:creationId xmlns:a16="http://schemas.microsoft.com/office/drawing/2014/main" id="{00000000-0008-0000-2000-00000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1" name="227 CuadroTexto">
          <a:extLst>
            <a:ext uri="{FF2B5EF4-FFF2-40B4-BE49-F238E27FC236}">
              <a16:creationId xmlns:a16="http://schemas.microsoft.com/office/drawing/2014/main" id="{00000000-0008-0000-2000-00000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2" name="228 CuadroTexto">
          <a:extLst>
            <a:ext uri="{FF2B5EF4-FFF2-40B4-BE49-F238E27FC236}">
              <a16:creationId xmlns:a16="http://schemas.microsoft.com/office/drawing/2014/main" id="{00000000-0008-0000-2000-00000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3" name="229 CuadroTexto">
          <a:extLst>
            <a:ext uri="{FF2B5EF4-FFF2-40B4-BE49-F238E27FC236}">
              <a16:creationId xmlns:a16="http://schemas.microsoft.com/office/drawing/2014/main" id="{00000000-0008-0000-2000-00000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4" name="230 CuadroTexto">
          <a:extLst>
            <a:ext uri="{FF2B5EF4-FFF2-40B4-BE49-F238E27FC236}">
              <a16:creationId xmlns:a16="http://schemas.microsoft.com/office/drawing/2014/main" id="{00000000-0008-0000-2000-00001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5" name="231 CuadroTexto">
          <a:extLst>
            <a:ext uri="{FF2B5EF4-FFF2-40B4-BE49-F238E27FC236}">
              <a16:creationId xmlns:a16="http://schemas.microsoft.com/office/drawing/2014/main" id="{00000000-0008-0000-2000-00001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6" name="232 CuadroTexto">
          <a:extLst>
            <a:ext uri="{FF2B5EF4-FFF2-40B4-BE49-F238E27FC236}">
              <a16:creationId xmlns:a16="http://schemas.microsoft.com/office/drawing/2014/main" id="{00000000-0008-0000-2000-00001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7" name="233 CuadroTexto">
          <a:extLst>
            <a:ext uri="{FF2B5EF4-FFF2-40B4-BE49-F238E27FC236}">
              <a16:creationId xmlns:a16="http://schemas.microsoft.com/office/drawing/2014/main" id="{00000000-0008-0000-2000-00001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8" name="234 CuadroTexto">
          <a:extLst>
            <a:ext uri="{FF2B5EF4-FFF2-40B4-BE49-F238E27FC236}">
              <a16:creationId xmlns:a16="http://schemas.microsoft.com/office/drawing/2014/main" id="{00000000-0008-0000-2000-00001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29" name="235 CuadroTexto">
          <a:extLst>
            <a:ext uri="{FF2B5EF4-FFF2-40B4-BE49-F238E27FC236}">
              <a16:creationId xmlns:a16="http://schemas.microsoft.com/office/drawing/2014/main" id="{00000000-0008-0000-2000-00001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0" name="236 CuadroTexto">
          <a:extLst>
            <a:ext uri="{FF2B5EF4-FFF2-40B4-BE49-F238E27FC236}">
              <a16:creationId xmlns:a16="http://schemas.microsoft.com/office/drawing/2014/main" id="{00000000-0008-0000-2000-00001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1" name="237 CuadroTexto">
          <a:extLst>
            <a:ext uri="{FF2B5EF4-FFF2-40B4-BE49-F238E27FC236}">
              <a16:creationId xmlns:a16="http://schemas.microsoft.com/office/drawing/2014/main" id="{00000000-0008-0000-2000-00001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2" name="238 CuadroTexto">
          <a:extLst>
            <a:ext uri="{FF2B5EF4-FFF2-40B4-BE49-F238E27FC236}">
              <a16:creationId xmlns:a16="http://schemas.microsoft.com/office/drawing/2014/main" id="{00000000-0008-0000-2000-00001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3" name="239 CuadroTexto">
          <a:extLst>
            <a:ext uri="{FF2B5EF4-FFF2-40B4-BE49-F238E27FC236}">
              <a16:creationId xmlns:a16="http://schemas.microsoft.com/office/drawing/2014/main" id="{00000000-0008-0000-2000-00001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4" name="240 CuadroTexto">
          <a:extLst>
            <a:ext uri="{FF2B5EF4-FFF2-40B4-BE49-F238E27FC236}">
              <a16:creationId xmlns:a16="http://schemas.microsoft.com/office/drawing/2014/main" id="{00000000-0008-0000-2000-00001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5" name="241 CuadroTexto">
          <a:extLst>
            <a:ext uri="{FF2B5EF4-FFF2-40B4-BE49-F238E27FC236}">
              <a16:creationId xmlns:a16="http://schemas.microsoft.com/office/drawing/2014/main" id="{00000000-0008-0000-2000-00001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6" name="242 CuadroTexto">
          <a:extLst>
            <a:ext uri="{FF2B5EF4-FFF2-40B4-BE49-F238E27FC236}">
              <a16:creationId xmlns:a16="http://schemas.microsoft.com/office/drawing/2014/main" id="{00000000-0008-0000-2000-00001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7" name="243 CuadroTexto">
          <a:extLst>
            <a:ext uri="{FF2B5EF4-FFF2-40B4-BE49-F238E27FC236}">
              <a16:creationId xmlns:a16="http://schemas.microsoft.com/office/drawing/2014/main" id="{00000000-0008-0000-2000-00001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8" name="244 CuadroTexto">
          <a:extLst>
            <a:ext uri="{FF2B5EF4-FFF2-40B4-BE49-F238E27FC236}">
              <a16:creationId xmlns:a16="http://schemas.microsoft.com/office/drawing/2014/main" id="{00000000-0008-0000-2000-00001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39" name="245 CuadroTexto">
          <a:extLst>
            <a:ext uri="{FF2B5EF4-FFF2-40B4-BE49-F238E27FC236}">
              <a16:creationId xmlns:a16="http://schemas.microsoft.com/office/drawing/2014/main" id="{00000000-0008-0000-2000-00001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0" name="246 CuadroTexto">
          <a:extLst>
            <a:ext uri="{FF2B5EF4-FFF2-40B4-BE49-F238E27FC236}">
              <a16:creationId xmlns:a16="http://schemas.microsoft.com/office/drawing/2014/main" id="{00000000-0008-0000-2000-00002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1" name="247 CuadroTexto">
          <a:extLst>
            <a:ext uri="{FF2B5EF4-FFF2-40B4-BE49-F238E27FC236}">
              <a16:creationId xmlns:a16="http://schemas.microsoft.com/office/drawing/2014/main" id="{00000000-0008-0000-2000-00002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2" name="248 CuadroTexto">
          <a:extLst>
            <a:ext uri="{FF2B5EF4-FFF2-40B4-BE49-F238E27FC236}">
              <a16:creationId xmlns:a16="http://schemas.microsoft.com/office/drawing/2014/main" id="{00000000-0008-0000-2000-00002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3" name="249 CuadroTexto">
          <a:extLst>
            <a:ext uri="{FF2B5EF4-FFF2-40B4-BE49-F238E27FC236}">
              <a16:creationId xmlns:a16="http://schemas.microsoft.com/office/drawing/2014/main" id="{00000000-0008-0000-2000-00002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4" name="250 CuadroTexto">
          <a:extLst>
            <a:ext uri="{FF2B5EF4-FFF2-40B4-BE49-F238E27FC236}">
              <a16:creationId xmlns:a16="http://schemas.microsoft.com/office/drawing/2014/main" id="{00000000-0008-0000-2000-00002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5" name="251 CuadroTexto">
          <a:extLst>
            <a:ext uri="{FF2B5EF4-FFF2-40B4-BE49-F238E27FC236}">
              <a16:creationId xmlns:a16="http://schemas.microsoft.com/office/drawing/2014/main" id="{00000000-0008-0000-2000-00002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6" name="252 CuadroTexto">
          <a:extLst>
            <a:ext uri="{FF2B5EF4-FFF2-40B4-BE49-F238E27FC236}">
              <a16:creationId xmlns:a16="http://schemas.microsoft.com/office/drawing/2014/main" id="{00000000-0008-0000-2000-00002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7" name="253 CuadroTexto">
          <a:extLst>
            <a:ext uri="{FF2B5EF4-FFF2-40B4-BE49-F238E27FC236}">
              <a16:creationId xmlns:a16="http://schemas.microsoft.com/office/drawing/2014/main" id="{00000000-0008-0000-2000-00002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8" name="254 CuadroTexto">
          <a:extLst>
            <a:ext uri="{FF2B5EF4-FFF2-40B4-BE49-F238E27FC236}">
              <a16:creationId xmlns:a16="http://schemas.microsoft.com/office/drawing/2014/main" id="{00000000-0008-0000-2000-00002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49" name="255 CuadroTexto">
          <a:extLst>
            <a:ext uri="{FF2B5EF4-FFF2-40B4-BE49-F238E27FC236}">
              <a16:creationId xmlns:a16="http://schemas.microsoft.com/office/drawing/2014/main" id="{00000000-0008-0000-2000-00002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0" name="256 CuadroTexto">
          <a:extLst>
            <a:ext uri="{FF2B5EF4-FFF2-40B4-BE49-F238E27FC236}">
              <a16:creationId xmlns:a16="http://schemas.microsoft.com/office/drawing/2014/main" id="{00000000-0008-0000-2000-00002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1" name="257 CuadroTexto">
          <a:extLst>
            <a:ext uri="{FF2B5EF4-FFF2-40B4-BE49-F238E27FC236}">
              <a16:creationId xmlns:a16="http://schemas.microsoft.com/office/drawing/2014/main" id="{00000000-0008-0000-2000-00002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2" name="258 CuadroTexto">
          <a:extLst>
            <a:ext uri="{FF2B5EF4-FFF2-40B4-BE49-F238E27FC236}">
              <a16:creationId xmlns:a16="http://schemas.microsoft.com/office/drawing/2014/main" id="{00000000-0008-0000-2000-00002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3" name="259 CuadroTexto">
          <a:extLst>
            <a:ext uri="{FF2B5EF4-FFF2-40B4-BE49-F238E27FC236}">
              <a16:creationId xmlns:a16="http://schemas.microsoft.com/office/drawing/2014/main" id="{00000000-0008-0000-2000-00002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4" name="260 CuadroTexto">
          <a:extLst>
            <a:ext uri="{FF2B5EF4-FFF2-40B4-BE49-F238E27FC236}">
              <a16:creationId xmlns:a16="http://schemas.microsoft.com/office/drawing/2014/main" id="{00000000-0008-0000-2000-00002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5" name="261 CuadroTexto">
          <a:extLst>
            <a:ext uri="{FF2B5EF4-FFF2-40B4-BE49-F238E27FC236}">
              <a16:creationId xmlns:a16="http://schemas.microsoft.com/office/drawing/2014/main" id="{00000000-0008-0000-2000-00002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6" name="262 CuadroTexto">
          <a:extLst>
            <a:ext uri="{FF2B5EF4-FFF2-40B4-BE49-F238E27FC236}">
              <a16:creationId xmlns:a16="http://schemas.microsoft.com/office/drawing/2014/main" id="{00000000-0008-0000-2000-00003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7" name="263 CuadroTexto">
          <a:extLst>
            <a:ext uri="{FF2B5EF4-FFF2-40B4-BE49-F238E27FC236}">
              <a16:creationId xmlns:a16="http://schemas.microsoft.com/office/drawing/2014/main" id="{00000000-0008-0000-2000-00003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8" name="264 CuadroTexto">
          <a:extLst>
            <a:ext uri="{FF2B5EF4-FFF2-40B4-BE49-F238E27FC236}">
              <a16:creationId xmlns:a16="http://schemas.microsoft.com/office/drawing/2014/main" id="{00000000-0008-0000-2000-00003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59" name="265 CuadroTexto">
          <a:extLst>
            <a:ext uri="{FF2B5EF4-FFF2-40B4-BE49-F238E27FC236}">
              <a16:creationId xmlns:a16="http://schemas.microsoft.com/office/drawing/2014/main" id="{00000000-0008-0000-2000-00003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0" name="266 CuadroTexto">
          <a:extLst>
            <a:ext uri="{FF2B5EF4-FFF2-40B4-BE49-F238E27FC236}">
              <a16:creationId xmlns:a16="http://schemas.microsoft.com/office/drawing/2014/main" id="{00000000-0008-0000-2000-00003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61" name="267 CuadroTexto">
          <a:extLst>
            <a:ext uri="{FF2B5EF4-FFF2-40B4-BE49-F238E27FC236}">
              <a16:creationId xmlns:a16="http://schemas.microsoft.com/office/drawing/2014/main" id="{00000000-0008-0000-2000-00003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2" name="268 CuadroTexto">
          <a:extLst>
            <a:ext uri="{FF2B5EF4-FFF2-40B4-BE49-F238E27FC236}">
              <a16:creationId xmlns:a16="http://schemas.microsoft.com/office/drawing/2014/main" id="{00000000-0008-0000-2000-00003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3" name="269 CuadroTexto">
          <a:extLst>
            <a:ext uri="{FF2B5EF4-FFF2-40B4-BE49-F238E27FC236}">
              <a16:creationId xmlns:a16="http://schemas.microsoft.com/office/drawing/2014/main" id="{00000000-0008-0000-2000-000037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4" name="270 CuadroTexto">
          <a:extLst>
            <a:ext uri="{FF2B5EF4-FFF2-40B4-BE49-F238E27FC236}">
              <a16:creationId xmlns:a16="http://schemas.microsoft.com/office/drawing/2014/main" id="{00000000-0008-0000-2000-000038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5" name="271 CuadroTexto">
          <a:extLst>
            <a:ext uri="{FF2B5EF4-FFF2-40B4-BE49-F238E27FC236}">
              <a16:creationId xmlns:a16="http://schemas.microsoft.com/office/drawing/2014/main" id="{00000000-0008-0000-2000-000039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6" name="272 CuadroTexto">
          <a:extLst>
            <a:ext uri="{FF2B5EF4-FFF2-40B4-BE49-F238E27FC236}">
              <a16:creationId xmlns:a16="http://schemas.microsoft.com/office/drawing/2014/main" id="{00000000-0008-0000-2000-00003A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7" name="273 CuadroTexto">
          <a:extLst>
            <a:ext uri="{FF2B5EF4-FFF2-40B4-BE49-F238E27FC236}">
              <a16:creationId xmlns:a16="http://schemas.microsoft.com/office/drawing/2014/main" id="{00000000-0008-0000-2000-00003B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8" name="274 CuadroTexto">
          <a:extLst>
            <a:ext uri="{FF2B5EF4-FFF2-40B4-BE49-F238E27FC236}">
              <a16:creationId xmlns:a16="http://schemas.microsoft.com/office/drawing/2014/main" id="{00000000-0008-0000-2000-00003C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69" name="275 CuadroTexto">
          <a:extLst>
            <a:ext uri="{FF2B5EF4-FFF2-40B4-BE49-F238E27FC236}">
              <a16:creationId xmlns:a16="http://schemas.microsoft.com/office/drawing/2014/main" id="{00000000-0008-0000-2000-00003D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0" name="276 CuadroTexto">
          <a:extLst>
            <a:ext uri="{FF2B5EF4-FFF2-40B4-BE49-F238E27FC236}">
              <a16:creationId xmlns:a16="http://schemas.microsoft.com/office/drawing/2014/main" id="{00000000-0008-0000-2000-00003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1" name="277 CuadroTexto">
          <a:extLst>
            <a:ext uri="{FF2B5EF4-FFF2-40B4-BE49-F238E27FC236}">
              <a16:creationId xmlns:a16="http://schemas.microsoft.com/office/drawing/2014/main" id="{00000000-0008-0000-2000-00003F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2" name="278 CuadroTexto">
          <a:extLst>
            <a:ext uri="{FF2B5EF4-FFF2-40B4-BE49-F238E27FC236}">
              <a16:creationId xmlns:a16="http://schemas.microsoft.com/office/drawing/2014/main" id="{00000000-0008-0000-2000-000040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3" name="279 CuadroTexto">
          <a:extLst>
            <a:ext uri="{FF2B5EF4-FFF2-40B4-BE49-F238E27FC236}">
              <a16:creationId xmlns:a16="http://schemas.microsoft.com/office/drawing/2014/main" id="{00000000-0008-0000-2000-000041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4" name="280 CuadroTexto">
          <a:extLst>
            <a:ext uri="{FF2B5EF4-FFF2-40B4-BE49-F238E27FC236}">
              <a16:creationId xmlns:a16="http://schemas.microsoft.com/office/drawing/2014/main" id="{00000000-0008-0000-2000-000042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5" name="281 CuadroTexto">
          <a:extLst>
            <a:ext uri="{FF2B5EF4-FFF2-40B4-BE49-F238E27FC236}">
              <a16:creationId xmlns:a16="http://schemas.microsoft.com/office/drawing/2014/main" id="{00000000-0008-0000-2000-000043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6" name="282 CuadroTexto">
          <a:extLst>
            <a:ext uri="{FF2B5EF4-FFF2-40B4-BE49-F238E27FC236}">
              <a16:creationId xmlns:a16="http://schemas.microsoft.com/office/drawing/2014/main" id="{00000000-0008-0000-2000-000044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7" name="283 CuadroTexto">
          <a:extLst>
            <a:ext uri="{FF2B5EF4-FFF2-40B4-BE49-F238E27FC236}">
              <a16:creationId xmlns:a16="http://schemas.microsoft.com/office/drawing/2014/main" id="{00000000-0008-0000-2000-000045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678" name="284 CuadroTexto">
          <a:extLst>
            <a:ext uri="{FF2B5EF4-FFF2-40B4-BE49-F238E27FC236}">
              <a16:creationId xmlns:a16="http://schemas.microsoft.com/office/drawing/2014/main" id="{00000000-0008-0000-2000-00004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79" name="285 CuadroTexto">
          <a:extLst>
            <a:ext uri="{FF2B5EF4-FFF2-40B4-BE49-F238E27FC236}">
              <a16:creationId xmlns:a16="http://schemas.microsoft.com/office/drawing/2014/main" id="{00000000-0008-0000-2000-00004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0" name="286 CuadroTexto">
          <a:extLst>
            <a:ext uri="{FF2B5EF4-FFF2-40B4-BE49-F238E27FC236}">
              <a16:creationId xmlns:a16="http://schemas.microsoft.com/office/drawing/2014/main" id="{00000000-0008-0000-2000-00004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1" name="287 CuadroTexto">
          <a:extLst>
            <a:ext uri="{FF2B5EF4-FFF2-40B4-BE49-F238E27FC236}">
              <a16:creationId xmlns:a16="http://schemas.microsoft.com/office/drawing/2014/main" id="{00000000-0008-0000-2000-00004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2" name="288 CuadroTexto">
          <a:extLst>
            <a:ext uri="{FF2B5EF4-FFF2-40B4-BE49-F238E27FC236}">
              <a16:creationId xmlns:a16="http://schemas.microsoft.com/office/drawing/2014/main" id="{00000000-0008-0000-2000-00004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3" name="289 CuadroTexto">
          <a:extLst>
            <a:ext uri="{FF2B5EF4-FFF2-40B4-BE49-F238E27FC236}">
              <a16:creationId xmlns:a16="http://schemas.microsoft.com/office/drawing/2014/main" id="{00000000-0008-0000-2000-00004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4" name="290 CuadroTexto">
          <a:extLst>
            <a:ext uri="{FF2B5EF4-FFF2-40B4-BE49-F238E27FC236}">
              <a16:creationId xmlns:a16="http://schemas.microsoft.com/office/drawing/2014/main" id="{00000000-0008-0000-2000-00004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5" name="291 CuadroTexto">
          <a:extLst>
            <a:ext uri="{FF2B5EF4-FFF2-40B4-BE49-F238E27FC236}">
              <a16:creationId xmlns:a16="http://schemas.microsoft.com/office/drawing/2014/main" id="{00000000-0008-0000-2000-00004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6" name="292 CuadroTexto">
          <a:extLst>
            <a:ext uri="{FF2B5EF4-FFF2-40B4-BE49-F238E27FC236}">
              <a16:creationId xmlns:a16="http://schemas.microsoft.com/office/drawing/2014/main" id="{00000000-0008-0000-2000-00004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7" name="293 CuadroTexto">
          <a:extLst>
            <a:ext uri="{FF2B5EF4-FFF2-40B4-BE49-F238E27FC236}">
              <a16:creationId xmlns:a16="http://schemas.microsoft.com/office/drawing/2014/main" id="{00000000-0008-0000-2000-00004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8" name="294 CuadroTexto">
          <a:extLst>
            <a:ext uri="{FF2B5EF4-FFF2-40B4-BE49-F238E27FC236}">
              <a16:creationId xmlns:a16="http://schemas.microsoft.com/office/drawing/2014/main" id="{00000000-0008-0000-2000-00005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89" name="295 CuadroTexto">
          <a:extLst>
            <a:ext uri="{FF2B5EF4-FFF2-40B4-BE49-F238E27FC236}">
              <a16:creationId xmlns:a16="http://schemas.microsoft.com/office/drawing/2014/main" id="{00000000-0008-0000-2000-00005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690" name="296 CuadroTexto">
          <a:extLst>
            <a:ext uri="{FF2B5EF4-FFF2-40B4-BE49-F238E27FC236}">
              <a16:creationId xmlns:a16="http://schemas.microsoft.com/office/drawing/2014/main" id="{00000000-0008-0000-2000-00005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1" name="298 CuadroTexto">
          <a:extLst>
            <a:ext uri="{FF2B5EF4-FFF2-40B4-BE49-F238E27FC236}">
              <a16:creationId xmlns:a16="http://schemas.microsoft.com/office/drawing/2014/main" id="{00000000-0008-0000-2000-000053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2" name="299 CuadroTexto">
          <a:extLst>
            <a:ext uri="{FF2B5EF4-FFF2-40B4-BE49-F238E27FC236}">
              <a16:creationId xmlns:a16="http://schemas.microsoft.com/office/drawing/2014/main" id="{00000000-0008-0000-2000-000054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3" name="300 CuadroTexto">
          <a:extLst>
            <a:ext uri="{FF2B5EF4-FFF2-40B4-BE49-F238E27FC236}">
              <a16:creationId xmlns:a16="http://schemas.microsoft.com/office/drawing/2014/main" id="{00000000-0008-0000-2000-000055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4" name="301 CuadroTexto">
          <a:extLst>
            <a:ext uri="{FF2B5EF4-FFF2-40B4-BE49-F238E27FC236}">
              <a16:creationId xmlns:a16="http://schemas.microsoft.com/office/drawing/2014/main" id="{00000000-0008-0000-2000-000056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5" name="302 CuadroTexto">
          <a:extLst>
            <a:ext uri="{FF2B5EF4-FFF2-40B4-BE49-F238E27FC236}">
              <a16:creationId xmlns:a16="http://schemas.microsoft.com/office/drawing/2014/main" id="{00000000-0008-0000-2000-000057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6" name="303 CuadroTexto">
          <a:extLst>
            <a:ext uri="{FF2B5EF4-FFF2-40B4-BE49-F238E27FC236}">
              <a16:creationId xmlns:a16="http://schemas.microsoft.com/office/drawing/2014/main" id="{00000000-0008-0000-2000-000058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7" name="304 CuadroTexto">
          <a:extLst>
            <a:ext uri="{FF2B5EF4-FFF2-40B4-BE49-F238E27FC236}">
              <a16:creationId xmlns:a16="http://schemas.microsoft.com/office/drawing/2014/main" id="{00000000-0008-0000-2000-000059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8" name="305 CuadroTexto">
          <a:extLst>
            <a:ext uri="{FF2B5EF4-FFF2-40B4-BE49-F238E27FC236}">
              <a16:creationId xmlns:a16="http://schemas.microsoft.com/office/drawing/2014/main" id="{00000000-0008-0000-2000-00005A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699" name="452 CuadroTexto">
          <a:extLst>
            <a:ext uri="{FF2B5EF4-FFF2-40B4-BE49-F238E27FC236}">
              <a16:creationId xmlns:a16="http://schemas.microsoft.com/office/drawing/2014/main" id="{00000000-0008-0000-2000-00005B12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00" name="17 CuadroTexto">
          <a:extLst>
            <a:ext uri="{FF2B5EF4-FFF2-40B4-BE49-F238E27FC236}">
              <a16:creationId xmlns:a16="http://schemas.microsoft.com/office/drawing/2014/main" id="{00000000-0008-0000-2000-00005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1" name="90 CuadroTexto">
          <a:extLst>
            <a:ext uri="{FF2B5EF4-FFF2-40B4-BE49-F238E27FC236}">
              <a16:creationId xmlns:a16="http://schemas.microsoft.com/office/drawing/2014/main" id="{00000000-0008-0000-2000-00005D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2" name="91 CuadroTexto">
          <a:extLst>
            <a:ext uri="{FF2B5EF4-FFF2-40B4-BE49-F238E27FC236}">
              <a16:creationId xmlns:a16="http://schemas.microsoft.com/office/drawing/2014/main" id="{00000000-0008-0000-2000-00005E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3" name="92 CuadroTexto">
          <a:extLst>
            <a:ext uri="{FF2B5EF4-FFF2-40B4-BE49-F238E27FC236}">
              <a16:creationId xmlns:a16="http://schemas.microsoft.com/office/drawing/2014/main" id="{00000000-0008-0000-2000-00005F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4" name="93 CuadroTexto">
          <a:extLst>
            <a:ext uri="{FF2B5EF4-FFF2-40B4-BE49-F238E27FC236}">
              <a16:creationId xmlns:a16="http://schemas.microsoft.com/office/drawing/2014/main" id="{00000000-0008-0000-2000-000060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5" name="94 CuadroTexto">
          <a:extLst>
            <a:ext uri="{FF2B5EF4-FFF2-40B4-BE49-F238E27FC236}">
              <a16:creationId xmlns:a16="http://schemas.microsoft.com/office/drawing/2014/main" id="{00000000-0008-0000-2000-000061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6" name="95 CuadroTexto">
          <a:extLst>
            <a:ext uri="{FF2B5EF4-FFF2-40B4-BE49-F238E27FC236}">
              <a16:creationId xmlns:a16="http://schemas.microsoft.com/office/drawing/2014/main" id="{00000000-0008-0000-2000-000062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7" name="96 CuadroTexto">
          <a:extLst>
            <a:ext uri="{FF2B5EF4-FFF2-40B4-BE49-F238E27FC236}">
              <a16:creationId xmlns:a16="http://schemas.microsoft.com/office/drawing/2014/main" id="{00000000-0008-0000-2000-000063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8" name="97 CuadroTexto">
          <a:extLst>
            <a:ext uri="{FF2B5EF4-FFF2-40B4-BE49-F238E27FC236}">
              <a16:creationId xmlns:a16="http://schemas.microsoft.com/office/drawing/2014/main" id="{00000000-0008-0000-2000-000064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09" name="98 CuadroTexto">
          <a:extLst>
            <a:ext uri="{FF2B5EF4-FFF2-40B4-BE49-F238E27FC236}">
              <a16:creationId xmlns:a16="http://schemas.microsoft.com/office/drawing/2014/main" id="{00000000-0008-0000-2000-000065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0" name="99 CuadroTexto">
          <a:extLst>
            <a:ext uri="{FF2B5EF4-FFF2-40B4-BE49-F238E27FC236}">
              <a16:creationId xmlns:a16="http://schemas.microsoft.com/office/drawing/2014/main" id="{00000000-0008-0000-2000-000066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1" name="100 CuadroTexto">
          <a:extLst>
            <a:ext uri="{FF2B5EF4-FFF2-40B4-BE49-F238E27FC236}">
              <a16:creationId xmlns:a16="http://schemas.microsoft.com/office/drawing/2014/main" id="{00000000-0008-0000-2000-000067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4712" name="101 CuadroTexto">
          <a:extLst>
            <a:ext uri="{FF2B5EF4-FFF2-40B4-BE49-F238E27FC236}">
              <a16:creationId xmlns:a16="http://schemas.microsoft.com/office/drawing/2014/main" id="{00000000-0008-0000-2000-00006812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3" name="118 CuadroTexto">
          <a:extLst>
            <a:ext uri="{FF2B5EF4-FFF2-40B4-BE49-F238E27FC236}">
              <a16:creationId xmlns:a16="http://schemas.microsoft.com/office/drawing/2014/main" id="{00000000-0008-0000-2000-00006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4" name="119 CuadroTexto">
          <a:extLst>
            <a:ext uri="{FF2B5EF4-FFF2-40B4-BE49-F238E27FC236}">
              <a16:creationId xmlns:a16="http://schemas.microsoft.com/office/drawing/2014/main" id="{00000000-0008-0000-2000-00006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5" name="120 CuadroTexto">
          <a:extLst>
            <a:ext uri="{FF2B5EF4-FFF2-40B4-BE49-F238E27FC236}">
              <a16:creationId xmlns:a16="http://schemas.microsoft.com/office/drawing/2014/main" id="{00000000-0008-0000-2000-00006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6" name="121 CuadroTexto">
          <a:extLst>
            <a:ext uri="{FF2B5EF4-FFF2-40B4-BE49-F238E27FC236}">
              <a16:creationId xmlns:a16="http://schemas.microsoft.com/office/drawing/2014/main" id="{00000000-0008-0000-2000-00006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7" name="122 CuadroTexto">
          <a:extLst>
            <a:ext uri="{FF2B5EF4-FFF2-40B4-BE49-F238E27FC236}">
              <a16:creationId xmlns:a16="http://schemas.microsoft.com/office/drawing/2014/main" id="{00000000-0008-0000-2000-00006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8" name="123 CuadroTexto">
          <a:extLst>
            <a:ext uri="{FF2B5EF4-FFF2-40B4-BE49-F238E27FC236}">
              <a16:creationId xmlns:a16="http://schemas.microsoft.com/office/drawing/2014/main" id="{00000000-0008-0000-2000-00006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19" name="124 CuadroTexto">
          <a:extLst>
            <a:ext uri="{FF2B5EF4-FFF2-40B4-BE49-F238E27FC236}">
              <a16:creationId xmlns:a16="http://schemas.microsoft.com/office/drawing/2014/main" id="{00000000-0008-0000-2000-00006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0" name="125 CuadroTexto">
          <a:extLst>
            <a:ext uri="{FF2B5EF4-FFF2-40B4-BE49-F238E27FC236}">
              <a16:creationId xmlns:a16="http://schemas.microsoft.com/office/drawing/2014/main" id="{00000000-0008-0000-2000-00007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1" name="143 CuadroTexto">
          <a:extLst>
            <a:ext uri="{FF2B5EF4-FFF2-40B4-BE49-F238E27FC236}">
              <a16:creationId xmlns:a16="http://schemas.microsoft.com/office/drawing/2014/main" id="{00000000-0008-0000-2000-00007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2" name="144 CuadroTexto">
          <a:extLst>
            <a:ext uri="{FF2B5EF4-FFF2-40B4-BE49-F238E27FC236}">
              <a16:creationId xmlns:a16="http://schemas.microsoft.com/office/drawing/2014/main" id="{00000000-0008-0000-2000-00007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3" name="145 CuadroTexto">
          <a:extLst>
            <a:ext uri="{FF2B5EF4-FFF2-40B4-BE49-F238E27FC236}">
              <a16:creationId xmlns:a16="http://schemas.microsoft.com/office/drawing/2014/main" id="{00000000-0008-0000-2000-00007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4" name="146 CuadroTexto">
          <a:extLst>
            <a:ext uri="{FF2B5EF4-FFF2-40B4-BE49-F238E27FC236}">
              <a16:creationId xmlns:a16="http://schemas.microsoft.com/office/drawing/2014/main" id="{00000000-0008-0000-2000-00007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5" name="147 CuadroTexto">
          <a:extLst>
            <a:ext uri="{FF2B5EF4-FFF2-40B4-BE49-F238E27FC236}">
              <a16:creationId xmlns:a16="http://schemas.microsoft.com/office/drawing/2014/main" id="{00000000-0008-0000-2000-00007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6" name="148 CuadroTexto">
          <a:extLst>
            <a:ext uri="{FF2B5EF4-FFF2-40B4-BE49-F238E27FC236}">
              <a16:creationId xmlns:a16="http://schemas.microsoft.com/office/drawing/2014/main" id="{00000000-0008-0000-2000-00007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7" name="149 CuadroTexto">
          <a:extLst>
            <a:ext uri="{FF2B5EF4-FFF2-40B4-BE49-F238E27FC236}">
              <a16:creationId xmlns:a16="http://schemas.microsoft.com/office/drawing/2014/main" id="{00000000-0008-0000-2000-00007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8" name="150 CuadroTexto">
          <a:extLst>
            <a:ext uri="{FF2B5EF4-FFF2-40B4-BE49-F238E27FC236}">
              <a16:creationId xmlns:a16="http://schemas.microsoft.com/office/drawing/2014/main" id="{00000000-0008-0000-2000-00007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29" name="151 CuadroTexto">
          <a:extLst>
            <a:ext uri="{FF2B5EF4-FFF2-40B4-BE49-F238E27FC236}">
              <a16:creationId xmlns:a16="http://schemas.microsoft.com/office/drawing/2014/main" id="{00000000-0008-0000-2000-00007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0" name="152 CuadroTexto">
          <a:extLst>
            <a:ext uri="{FF2B5EF4-FFF2-40B4-BE49-F238E27FC236}">
              <a16:creationId xmlns:a16="http://schemas.microsoft.com/office/drawing/2014/main" id="{00000000-0008-0000-2000-00007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1" name="153 CuadroTexto">
          <a:extLst>
            <a:ext uri="{FF2B5EF4-FFF2-40B4-BE49-F238E27FC236}">
              <a16:creationId xmlns:a16="http://schemas.microsoft.com/office/drawing/2014/main" id="{00000000-0008-0000-2000-00007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2" name="154 CuadroTexto">
          <a:extLst>
            <a:ext uri="{FF2B5EF4-FFF2-40B4-BE49-F238E27FC236}">
              <a16:creationId xmlns:a16="http://schemas.microsoft.com/office/drawing/2014/main" id="{00000000-0008-0000-2000-00007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3" name="155 CuadroTexto">
          <a:extLst>
            <a:ext uri="{FF2B5EF4-FFF2-40B4-BE49-F238E27FC236}">
              <a16:creationId xmlns:a16="http://schemas.microsoft.com/office/drawing/2014/main" id="{00000000-0008-0000-2000-00007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4" name="156 CuadroTexto">
          <a:extLst>
            <a:ext uri="{FF2B5EF4-FFF2-40B4-BE49-F238E27FC236}">
              <a16:creationId xmlns:a16="http://schemas.microsoft.com/office/drawing/2014/main" id="{00000000-0008-0000-2000-00007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5" name="157 CuadroTexto">
          <a:extLst>
            <a:ext uri="{FF2B5EF4-FFF2-40B4-BE49-F238E27FC236}">
              <a16:creationId xmlns:a16="http://schemas.microsoft.com/office/drawing/2014/main" id="{00000000-0008-0000-2000-00007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6" name="158 CuadroTexto">
          <a:extLst>
            <a:ext uri="{FF2B5EF4-FFF2-40B4-BE49-F238E27FC236}">
              <a16:creationId xmlns:a16="http://schemas.microsoft.com/office/drawing/2014/main" id="{00000000-0008-0000-2000-00008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7" name="159 CuadroTexto">
          <a:extLst>
            <a:ext uri="{FF2B5EF4-FFF2-40B4-BE49-F238E27FC236}">
              <a16:creationId xmlns:a16="http://schemas.microsoft.com/office/drawing/2014/main" id="{00000000-0008-0000-2000-00008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8" name="160 CuadroTexto">
          <a:extLst>
            <a:ext uri="{FF2B5EF4-FFF2-40B4-BE49-F238E27FC236}">
              <a16:creationId xmlns:a16="http://schemas.microsoft.com/office/drawing/2014/main" id="{00000000-0008-0000-2000-00008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39" name="161 CuadroTexto">
          <a:extLst>
            <a:ext uri="{FF2B5EF4-FFF2-40B4-BE49-F238E27FC236}">
              <a16:creationId xmlns:a16="http://schemas.microsoft.com/office/drawing/2014/main" id="{00000000-0008-0000-2000-00008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0" name="162 CuadroTexto">
          <a:extLst>
            <a:ext uri="{FF2B5EF4-FFF2-40B4-BE49-F238E27FC236}">
              <a16:creationId xmlns:a16="http://schemas.microsoft.com/office/drawing/2014/main" id="{00000000-0008-0000-2000-00008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1" name="163 CuadroTexto">
          <a:extLst>
            <a:ext uri="{FF2B5EF4-FFF2-40B4-BE49-F238E27FC236}">
              <a16:creationId xmlns:a16="http://schemas.microsoft.com/office/drawing/2014/main" id="{00000000-0008-0000-2000-00008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2" name="164 CuadroTexto">
          <a:extLst>
            <a:ext uri="{FF2B5EF4-FFF2-40B4-BE49-F238E27FC236}">
              <a16:creationId xmlns:a16="http://schemas.microsoft.com/office/drawing/2014/main" id="{00000000-0008-0000-2000-00008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3" name="165 CuadroTexto">
          <a:extLst>
            <a:ext uri="{FF2B5EF4-FFF2-40B4-BE49-F238E27FC236}">
              <a16:creationId xmlns:a16="http://schemas.microsoft.com/office/drawing/2014/main" id="{00000000-0008-0000-2000-00008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4" name="166 CuadroTexto">
          <a:extLst>
            <a:ext uri="{FF2B5EF4-FFF2-40B4-BE49-F238E27FC236}">
              <a16:creationId xmlns:a16="http://schemas.microsoft.com/office/drawing/2014/main" id="{00000000-0008-0000-2000-00008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5" name="167 CuadroTexto">
          <a:extLst>
            <a:ext uri="{FF2B5EF4-FFF2-40B4-BE49-F238E27FC236}">
              <a16:creationId xmlns:a16="http://schemas.microsoft.com/office/drawing/2014/main" id="{00000000-0008-0000-2000-00008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6" name="168 CuadroTexto">
          <a:extLst>
            <a:ext uri="{FF2B5EF4-FFF2-40B4-BE49-F238E27FC236}">
              <a16:creationId xmlns:a16="http://schemas.microsoft.com/office/drawing/2014/main" id="{00000000-0008-0000-2000-00008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7" name="169 CuadroTexto">
          <a:extLst>
            <a:ext uri="{FF2B5EF4-FFF2-40B4-BE49-F238E27FC236}">
              <a16:creationId xmlns:a16="http://schemas.microsoft.com/office/drawing/2014/main" id="{00000000-0008-0000-2000-00008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8" name="170 CuadroTexto">
          <a:extLst>
            <a:ext uri="{FF2B5EF4-FFF2-40B4-BE49-F238E27FC236}">
              <a16:creationId xmlns:a16="http://schemas.microsoft.com/office/drawing/2014/main" id="{00000000-0008-0000-2000-00008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49" name="171 CuadroTexto">
          <a:extLst>
            <a:ext uri="{FF2B5EF4-FFF2-40B4-BE49-F238E27FC236}">
              <a16:creationId xmlns:a16="http://schemas.microsoft.com/office/drawing/2014/main" id="{00000000-0008-0000-2000-00008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0" name="172 CuadroTexto">
          <a:extLst>
            <a:ext uri="{FF2B5EF4-FFF2-40B4-BE49-F238E27FC236}">
              <a16:creationId xmlns:a16="http://schemas.microsoft.com/office/drawing/2014/main" id="{00000000-0008-0000-2000-00008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1" name="173 CuadroTexto">
          <a:extLst>
            <a:ext uri="{FF2B5EF4-FFF2-40B4-BE49-F238E27FC236}">
              <a16:creationId xmlns:a16="http://schemas.microsoft.com/office/drawing/2014/main" id="{00000000-0008-0000-2000-00008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2" name="174 CuadroTexto">
          <a:extLst>
            <a:ext uri="{FF2B5EF4-FFF2-40B4-BE49-F238E27FC236}">
              <a16:creationId xmlns:a16="http://schemas.microsoft.com/office/drawing/2014/main" id="{00000000-0008-0000-2000-00009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3" name="175 CuadroTexto">
          <a:extLst>
            <a:ext uri="{FF2B5EF4-FFF2-40B4-BE49-F238E27FC236}">
              <a16:creationId xmlns:a16="http://schemas.microsoft.com/office/drawing/2014/main" id="{00000000-0008-0000-2000-00009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4" name="176 CuadroTexto">
          <a:extLst>
            <a:ext uri="{FF2B5EF4-FFF2-40B4-BE49-F238E27FC236}">
              <a16:creationId xmlns:a16="http://schemas.microsoft.com/office/drawing/2014/main" id="{00000000-0008-0000-2000-00009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5" name="177 CuadroTexto">
          <a:extLst>
            <a:ext uri="{FF2B5EF4-FFF2-40B4-BE49-F238E27FC236}">
              <a16:creationId xmlns:a16="http://schemas.microsoft.com/office/drawing/2014/main" id="{00000000-0008-0000-2000-00009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6" name="178 CuadroTexto">
          <a:extLst>
            <a:ext uri="{FF2B5EF4-FFF2-40B4-BE49-F238E27FC236}">
              <a16:creationId xmlns:a16="http://schemas.microsoft.com/office/drawing/2014/main" id="{00000000-0008-0000-2000-00009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7" name="179 CuadroTexto">
          <a:extLst>
            <a:ext uri="{FF2B5EF4-FFF2-40B4-BE49-F238E27FC236}">
              <a16:creationId xmlns:a16="http://schemas.microsoft.com/office/drawing/2014/main" id="{00000000-0008-0000-2000-00009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8" name="180 CuadroTexto">
          <a:extLst>
            <a:ext uri="{FF2B5EF4-FFF2-40B4-BE49-F238E27FC236}">
              <a16:creationId xmlns:a16="http://schemas.microsoft.com/office/drawing/2014/main" id="{00000000-0008-0000-2000-00009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59" name="181 CuadroTexto">
          <a:extLst>
            <a:ext uri="{FF2B5EF4-FFF2-40B4-BE49-F238E27FC236}">
              <a16:creationId xmlns:a16="http://schemas.microsoft.com/office/drawing/2014/main" id="{00000000-0008-0000-2000-00009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0" name="182 CuadroTexto">
          <a:extLst>
            <a:ext uri="{FF2B5EF4-FFF2-40B4-BE49-F238E27FC236}">
              <a16:creationId xmlns:a16="http://schemas.microsoft.com/office/drawing/2014/main" id="{00000000-0008-0000-2000-00009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1" name="183 CuadroTexto">
          <a:extLst>
            <a:ext uri="{FF2B5EF4-FFF2-40B4-BE49-F238E27FC236}">
              <a16:creationId xmlns:a16="http://schemas.microsoft.com/office/drawing/2014/main" id="{00000000-0008-0000-2000-00009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2" name="184 CuadroTexto">
          <a:extLst>
            <a:ext uri="{FF2B5EF4-FFF2-40B4-BE49-F238E27FC236}">
              <a16:creationId xmlns:a16="http://schemas.microsoft.com/office/drawing/2014/main" id="{00000000-0008-0000-2000-00009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3" name="185 CuadroTexto">
          <a:extLst>
            <a:ext uri="{FF2B5EF4-FFF2-40B4-BE49-F238E27FC236}">
              <a16:creationId xmlns:a16="http://schemas.microsoft.com/office/drawing/2014/main" id="{00000000-0008-0000-2000-00009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4" name="186 CuadroTexto">
          <a:extLst>
            <a:ext uri="{FF2B5EF4-FFF2-40B4-BE49-F238E27FC236}">
              <a16:creationId xmlns:a16="http://schemas.microsoft.com/office/drawing/2014/main" id="{00000000-0008-0000-2000-00009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5" name="187 CuadroTexto">
          <a:extLst>
            <a:ext uri="{FF2B5EF4-FFF2-40B4-BE49-F238E27FC236}">
              <a16:creationId xmlns:a16="http://schemas.microsoft.com/office/drawing/2014/main" id="{00000000-0008-0000-2000-00009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6" name="188 CuadroTexto">
          <a:extLst>
            <a:ext uri="{FF2B5EF4-FFF2-40B4-BE49-F238E27FC236}">
              <a16:creationId xmlns:a16="http://schemas.microsoft.com/office/drawing/2014/main" id="{00000000-0008-0000-2000-00009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7" name="189 CuadroTexto">
          <a:extLst>
            <a:ext uri="{FF2B5EF4-FFF2-40B4-BE49-F238E27FC236}">
              <a16:creationId xmlns:a16="http://schemas.microsoft.com/office/drawing/2014/main" id="{00000000-0008-0000-2000-00009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8" name="190 CuadroTexto">
          <a:extLst>
            <a:ext uri="{FF2B5EF4-FFF2-40B4-BE49-F238E27FC236}">
              <a16:creationId xmlns:a16="http://schemas.microsoft.com/office/drawing/2014/main" id="{00000000-0008-0000-2000-0000A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69" name="191 CuadroTexto">
          <a:extLst>
            <a:ext uri="{FF2B5EF4-FFF2-40B4-BE49-F238E27FC236}">
              <a16:creationId xmlns:a16="http://schemas.microsoft.com/office/drawing/2014/main" id="{00000000-0008-0000-2000-0000A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0" name="192 CuadroTexto">
          <a:extLst>
            <a:ext uri="{FF2B5EF4-FFF2-40B4-BE49-F238E27FC236}">
              <a16:creationId xmlns:a16="http://schemas.microsoft.com/office/drawing/2014/main" id="{00000000-0008-0000-2000-0000A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1" name="193 CuadroTexto">
          <a:extLst>
            <a:ext uri="{FF2B5EF4-FFF2-40B4-BE49-F238E27FC236}">
              <a16:creationId xmlns:a16="http://schemas.microsoft.com/office/drawing/2014/main" id="{00000000-0008-0000-2000-0000A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2" name="194 CuadroTexto">
          <a:extLst>
            <a:ext uri="{FF2B5EF4-FFF2-40B4-BE49-F238E27FC236}">
              <a16:creationId xmlns:a16="http://schemas.microsoft.com/office/drawing/2014/main" id="{00000000-0008-0000-2000-0000A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3" name="195 CuadroTexto">
          <a:extLst>
            <a:ext uri="{FF2B5EF4-FFF2-40B4-BE49-F238E27FC236}">
              <a16:creationId xmlns:a16="http://schemas.microsoft.com/office/drawing/2014/main" id="{00000000-0008-0000-2000-0000A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4" name="196 CuadroTexto">
          <a:extLst>
            <a:ext uri="{FF2B5EF4-FFF2-40B4-BE49-F238E27FC236}">
              <a16:creationId xmlns:a16="http://schemas.microsoft.com/office/drawing/2014/main" id="{00000000-0008-0000-2000-0000A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5" name="197 CuadroTexto">
          <a:extLst>
            <a:ext uri="{FF2B5EF4-FFF2-40B4-BE49-F238E27FC236}">
              <a16:creationId xmlns:a16="http://schemas.microsoft.com/office/drawing/2014/main" id="{00000000-0008-0000-2000-0000A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6" name="198 CuadroTexto">
          <a:extLst>
            <a:ext uri="{FF2B5EF4-FFF2-40B4-BE49-F238E27FC236}">
              <a16:creationId xmlns:a16="http://schemas.microsoft.com/office/drawing/2014/main" id="{00000000-0008-0000-2000-0000A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7" name="199 CuadroTexto">
          <a:extLst>
            <a:ext uri="{FF2B5EF4-FFF2-40B4-BE49-F238E27FC236}">
              <a16:creationId xmlns:a16="http://schemas.microsoft.com/office/drawing/2014/main" id="{00000000-0008-0000-2000-0000A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8" name="200 CuadroTexto">
          <a:extLst>
            <a:ext uri="{FF2B5EF4-FFF2-40B4-BE49-F238E27FC236}">
              <a16:creationId xmlns:a16="http://schemas.microsoft.com/office/drawing/2014/main" id="{00000000-0008-0000-2000-0000A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79" name="201 CuadroTexto">
          <a:extLst>
            <a:ext uri="{FF2B5EF4-FFF2-40B4-BE49-F238E27FC236}">
              <a16:creationId xmlns:a16="http://schemas.microsoft.com/office/drawing/2014/main" id="{00000000-0008-0000-2000-0000A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0" name="202 CuadroTexto">
          <a:extLst>
            <a:ext uri="{FF2B5EF4-FFF2-40B4-BE49-F238E27FC236}">
              <a16:creationId xmlns:a16="http://schemas.microsoft.com/office/drawing/2014/main" id="{00000000-0008-0000-2000-0000A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1" name="203 CuadroTexto">
          <a:extLst>
            <a:ext uri="{FF2B5EF4-FFF2-40B4-BE49-F238E27FC236}">
              <a16:creationId xmlns:a16="http://schemas.microsoft.com/office/drawing/2014/main" id="{00000000-0008-0000-2000-0000A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2" name="204 CuadroTexto">
          <a:extLst>
            <a:ext uri="{FF2B5EF4-FFF2-40B4-BE49-F238E27FC236}">
              <a16:creationId xmlns:a16="http://schemas.microsoft.com/office/drawing/2014/main" id="{00000000-0008-0000-2000-0000A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3" name="205 CuadroTexto">
          <a:extLst>
            <a:ext uri="{FF2B5EF4-FFF2-40B4-BE49-F238E27FC236}">
              <a16:creationId xmlns:a16="http://schemas.microsoft.com/office/drawing/2014/main" id="{00000000-0008-0000-2000-0000A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4" name="206 CuadroTexto">
          <a:extLst>
            <a:ext uri="{FF2B5EF4-FFF2-40B4-BE49-F238E27FC236}">
              <a16:creationId xmlns:a16="http://schemas.microsoft.com/office/drawing/2014/main" id="{00000000-0008-0000-2000-0000B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5" name="207 CuadroTexto">
          <a:extLst>
            <a:ext uri="{FF2B5EF4-FFF2-40B4-BE49-F238E27FC236}">
              <a16:creationId xmlns:a16="http://schemas.microsoft.com/office/drawing/2014/main" id="{00000000-0008-0000-2000-0000B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6" name="208 CuadroTexto">
          <a:extLst>
            <a:ext uri="{FF2B5EF4-FFF2-40B4-BE49-F238E27FC236}">
              <a16:creationId xmlns:a16="http://schemas.microsoft.com/office/drawing/2014/main" id="{00000000-0008-0000-2000-0000B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7" name="209 CuadroTexto">
          <a:extLst>
            <a:ext uri="{FF2B5EF4-FFF2-40B4-BE49-F238E27FC236}">
              <a16:creationId xmlns:a16="http://schemas.microsoft.com/office/drawing/2014/main" id="{00000000-0008-0000-2000-0000B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8" name="210 CuadroTexto">
          <a:extLst>
            <a:ext uri="{FF2B5EF4-FFF2-40B4-BE49-F238E27FC236}">
              <a16:creationId xmlns:a16="http://schemas.microsoft.com/office/drawing/2014/main" id="{00000000-0008-0000-2000-0000B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89" name="211 CuadroTexto">
          <a:extLst>
            <a:ext uri="{FF2B5EF4-FFF2-40B4-BE49-F238E27FC236}">
              <a16:creationId xmlns:a16="http://schemas.microsoft.com/office/drawing/2014/main" id="{00000000-0008-0000-2000-0000B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0" name="212 CuadroTexto">
          <a:extLst>
            <a:ext uri="{FF2B5EF4-FFF2-40B4-BE49-F238E27FC236}">
              <a16:creationId xmlns:a16="http://schemas.microsoft.com/office/drawing/2014/main" id="{00000000-0008-0000-2000-0000B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1" name="213 CuadroTexto">
          <a:extLst>
            <a:ext uri="{FF2B5EF4-FFF2-40B4-BE49-F238E27FC236}">
              <a16:creationId xmlns:a16="http://schemas.microsoft.com/office/drawing/2014/main" id="{00000000-0008-0000-2000-0000B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2" name="214 CuadroTexto">
          <a:extLst>
            <a:ext uri="{FF2B5EF4-FFF2-40B4-BE49-F238E27FC236}">
              <a16:creationId xmlns:a16="http://schemas.microsoft.com/office/drawing/2014/main" id="{00000000-0008-0000-2000-0000B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3" name="215 CuadroTexto">
          <a:extLst>
            <a:ext uri="{FF2B5EF4-FFF2-40B4-BE49-F238E27FC236}">
              <a16:creationId xmlns:a16="http://schemas.microsoft.com/office/drawing/2014/main" id="{00000000-0008-0000-2000-0000B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4" name="216 CuadroTexto">
          <a:extLst>
            <a:ext uri="{FF2B5EF4-FFF2-40B4-BE49-F238E27FC236}">
              <a16:creationId xmlns:a16="http://schemas.microsoft.com/office/drawing/2014/main" id="{00000000-0008-0000-2000-0000B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5" name="217 CuadroTexto">
          <a:extLst>
            <a:ext uri="{FF2B5EF4-FFF2-40B4-BE49-F238E27FC236}">
              <a16:creationId xmlns:a16="http://schemas.microsoft.com/office/drawing/2014/main" id="{00000000-0008-0000-2000-0000B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6" name="218 CuadroTexto">
          <a:extLst>
            <a:ext uri="{FF2B5EF4-FFF2-40B4-BE49-F238E27FC236}">
              <a16:creationId xmlns:a16="http://schemas.microsoft.com/office/drawing/2014/main" id="{00000000-0008-0000-2000-0000B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7" name="219 CuadroTexto">
          <a:extLst>
            <a:ext uri="{FF2B5EF4-FFF2-40B4-BE49-F238E27FC236}">
              <a16:creationId xmlns:a16="http://schemas.microsoft.com/office/drawing/2014/main" id="{00000000-0008-0000-2000-0000B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8" name="220 CuadroTexto">
          <a:extLst>
            <a:ext uri="{FF2B5EF4-FFF2-40B4-BE49-F238E27FC236}">
              <a16:creationId xmlns:a16="http://schemas.microsoft.com/office/drawing/2014/main" id="{00000000-0008-0000-2000-0000B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799" name="221 CuadroTexto">
          <a:extLst>
            <a:ext uri="{FF2B5EF4-FFF2-40B4-BE49-F238E27FC236}">
              <a16:creationId xmlns:a16="http://schemas.microsoft.com/office/drawing/2014/main" id="{00000000-0008-0000-2000-0000B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0" name="222 CuadroTexto">
          <a:extLst>
            <a:ext uri="{FF2B5EF4-FFF2-40B4-BE49-F238E27FC236}">
              <a16:creationId xmlns:a16="http://schemas.microsoft.com/office/drawing/2014/main" id="{00000000-0008-0000-2000-0000C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1" name="223 CuadroTexto">
          <a:extLst>
            <a:ext uri="{FF2B5EF4-FFF2-40B4-BE49-F238E27FC236}">
              <a16:creationId xmlns:a16="http://schemas.microsoft.com/office/drawing/2014/main" id="{00000000-0008-0000-2000-0000C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2" name="224 CuadroTexto">
          <a:extLst>
            <a:ext uri="{FF2B5EF4-FFF2-40B4-BE49-F238E27FC236}">
              <a16:creationId xmlns:a16="http://schemas.microsoft.com/office/drawing/2014/main" id="{00000000-0008-0000-2000-0000C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3" name="225 CuadroTexto">
          <a:extLst>
            <a:ext uri="{FF2B5EF4-FFF2-40B4-BE49-F238E27FC236}">
              <a16:creationId xmlns:a16="http://schemas.microsoft.com/office/drawing/2014/main" id="{00000000-0008-0000-2000-0000C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4" name="226 CuadroTexto">
          <a:extLst>
            <a:ext uri="{FF2B5EF4-FFF2-40B4-BE49-F238E27FC236}">
              <a16:creationId xmlns:a16="http://schemas.microsoft.com/office/drawing/2014/main" id="{00000000-0008-0000-2000-0000C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5" name="227 CuadroTexto">
          <a:extLst>
            <a:ext uri="{FF2B5EF4-FFF2-40B4-BE49-F238E27FC236}">
              <a16:creationId xmlns:a16="http://schemas.microsoft.com/office/drawing/2014/main" id="{00000000-0008-0000-2000-0000C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6" name="228 CuadroTexto">
          <a:extLst>
            <a:ext uri="{FF2B5EF4-FFF2-40B4-BE49-F238E27FC236}">
              <a16:creationId xmlns:a16="http://schemas.microsoft.com/office/drawing/2014/main" id="{00000000-0008-0000-2000-0000C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7" name="229 CuadroTexto">
          <a:extLst>
            <a:ext uri="{FF2B5EF4-FFF2-40B4-BE49-F238E27FC236}">
              <a16:creationId xmlns:a16="http://schemas.microsoft.com/office/drawing/2014/main" id="{00000000-0008-0000-2000-0000C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8" name="230 CuadroTexto">
          <a:extLst>
            <a:ext uri="{FF2B5EF4-FFF2-40B4-BE49-F238E27FC236}">
              <a16:creationId xmlns:a16="http://schemas.microsoft.com/office/drawing/2014/main" id="{00000000-0008-0000-2000-0000C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09" name="231 CuadroTexto">
          <a:extLst>
            <a:ext uri="{FF2B5EF4-FFF2-40B4-BE49-F238E27FC236}">
              <a16:creationId xmlns:a16="http://schemas.microsoft.com/office/drawing/2014/main" id="{00000000-0008-0000-2000-0000C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0" name="232 CuadroTexto">
          <a:extLst>
            <a:ext uri="{FF2B5EF4-FFF2-40B4-BE49-F238E27FC236}">
              <a16:creationId xmlns:a16="http://schemas.microsoft.com/office/drawing/2014/main" id="{00000000-0008-0000-2000-0000C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1" name="233 CuadroTexto">
          <a:extLst>
            <a:ext uri="{FF2B5EF4-FFF2-40B4-BE49-F238E27FC236}">
              <a16:creationId xmlns:a16="http://schemas.microsoft.com/office/drawing/2014/main" id="{00000000-0008-0000-2000-0000C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2" name="234 CuadroTexto">
          <a:extLst>
            <a:ext uri="{FF2B5EF4-FFF2-40B4-BE49-F238E27FC236}">
              <a16:creationId xmlns:a16="http://schemas.microsoft.com/office/drawing/2014/main" id="{00000000-0008-0000-2000-0000C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3" name="235 CuadroTexto">
          <a:extLst>
            <a:ext uri="{FF2B5EF4-FFF2-40B4-BE49-F238E27FC236}">
              <a16:creationId xmlns:a16="http://schemas.microsoft.com/office/drawing/2014/main" id="{00000000-0008-0000-2000-0000C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4" name="236 CuadroTexto">
          <a:extLst>
            <a:ext uri="{FF2B5EF4-FFF2-40B4-BE49-F238E27FC236}">
              <a16:creationId xmlns:a16="http://schemas.microsoft.com/office/drawing/2014/main" id="{00000000-0008-0000-2000-0000C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5" name="237 CuadroTexto">
          <a:extLst>
            <a:ext uri="{FF2B5EF4-FFF2-40B4-BE49-F238E27FC236}">
              <a16:creationId xmlns:a16="http://schemas.microsoft.com/office/drawing/2014/main" id="{00000000-0008-0000-2000-0000C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6" name="238 CuadroTexto">
          <a:extLst>
            <a:ext uri="{FF2B5EF4-FFF2-40B4-BE49-F238E27FC236}">
              <a16:creationId xmlns:a16="http://schemas.microsoft.com/office/drawing/2014/main" id="{00000000-0008-0000-2000-0000D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7" name="239 CuadroTexto">
          <a:extLst>
            <a:ext uri="{FF2B5EF4-FFF2-40B4-BE49-F238E27FC236}">
              <a16:creationId xmlns:a16="http://schemas.microsoft.com/office/drawing/2014/main" id="{00000000-0008-0000-2000-0000D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8" name="240 CuadroTexto">
          <a:extLst>
            <a:ext uri="{FF2B5EF4-FFF2-40B4-BE49-F238E27FC236}">
              <a16:creationId xmlns:a16="http://schemas.microsoft.com/office/drawing/2014/main" id="{00000000-0008-0000-2000-0000D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19" name="241 CuadroTexto">
          <a:extLst>
            <a:ext uri="{FF2B5EF4-FFF2-40B4-BE49-F238E27FC236}">
              <a16:creationId xmlns:a16="http://schemas.microsoft.com/office/drawing/2014/main" id="{00000000-0008-0000-2000-0000D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0" name="242 CuadroTexto">
          <a:extLst>
            <a:ext uri="{FF2B5EF4-FFF2-40B4-BE49-F238E27FC236}">
              <a16:creationId xmlns:a16="http://schemas.microsoft.com/office/drawing/2014/main" id="{00000000-0008-0000-2000-0000D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1" name="243 CuadroTexto">
          <a:extLst>
            <a:ext uri="{FF2B5EF4-FFF2-40B4-BE49-F238E27FC236}">
              <a16:creationId xmlns:a16="http://schemas.microsoft.com/office/drawing/2014/main" id="{00000000-0008-0000-2000-0000D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2" name="244 CuadroTexto">
          <a:extLst>
            <a:ext uri="{FF2B5EF4-FFF2-40B4-BE49-F238E27FC236}">
              <a16:creationId xmlns:a16="http://schemas.microsoft.com/office/drawing/2014/main" id="{00000000-0008-0000-2000-0000D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3" name="245 CuadroTexto">
          <a:extLst>
            <a:ext uri="{FF2B5EF4-FFF2-40B4-BE49-F238E27FC236}">
              <a16:creationId xmlns:a16="http://schemas.microsoft.com/office/drawing/2014/main" id="{00000000-0008-0000-2000-0000D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4" name="246 CuadroTexto">
          <a:extLst>
            <a:ext uri="{FF2B5EF4-FFF2-40B4-BE49-F238E27FC236}">
              <a16:creationId xmlns:a16="http://schemas.microsoft.com/office/drawing/2014/main" id="{00000000-0008-0000-2000-0000D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5" name="247 CuadroTexto">
          <a:extLst>
            <a:ext uri="{FF2B5EF4-FFF2-40B4-BE49-F238E27FC236}">
              <a16:creationId xmlns:a16="http://schemas.microsoft.com/office/drawing/2014/main" id="{00000000-0008-0000-2000-0000D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6" name="248 CuadroTexto">
          <a:extLst>
            <a:ext uri="{FF2B5EF4-FFF2-40B4-BE49-F238E27FC236}">
              <a16:creationId xmlns:a16="http://schemas.microsoft.com/office/drawing/2014/main" id="{00000000-0008-0000-2000-0000D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7" name="249 CuadroTexto">
          <a:extLst>
            <a:ext uri="{FF2B5EF4-FFF2-40B4-BE49-F238E27FC236}">
              <a16:creationId xmlns:a16="http://schemas.microsoft.com/office/drawing/2014/main" id="{00000000-0008-0000-2000-0000D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8" name="250 CuadroTexto">
          <a:extLst>
            <a:ext uri="{FF2B5EF4-FFF2-40B4-BE49-F238E27FC236}">
              <a16:creationId xmlns:a16="http://schemas.microsoft.com/office/drawing/2014/main" id="{00000000-0008-0000-2000-0000D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29" name="251 CuadroTexto">
          <a:extLst>
            <a:ext uri="{FF2B5EF4-FFF2-40B4-BE49-F238E27FC236}">
              <a16:creationId xmlns:a16="http://schemas.microsoft.com/office/drawing/2014/main" id="{00000000-0008-0000-2000-0000D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0" name="252 CuadroTexto">
          <a:extLst>
            <a:ext uri="{FF2B5EF4-FFF2-40B4-BE49-F238E27FC236}">
              <a16:creationId xmlns:a16="http://schemas.microsoft.com/office/drawing/2014/main" id="{00000000-0008-0000-2000-0000DE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1" name="253 CuadroTexto">
          <a:extLst>
            <a:ext uri="{FF2B5EF4-FFF2-40B4-BE49-F238E27FC236}">
              <a16:creationId xmlns:a16="http://schemas.microsoft.com/office/drawing/2014/main" id="{00000000-0008-0000-2000-0000D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2" name="254 CuadroTexto">
          <a:extLst>
            <a:ext uri="{FF2B5EF4-FFF2-40B4-BE49-F238E27FC236}">
              <a16:creationId xmlns:a16="http://schemas.microsoft.com/office/drawing/2014/main" id="{00000000-0008-0000-2000-0000E0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3" name="255 CuadroTexto">
          <a:extLst>
            <a:ext uri="{FF2B5EF4-FFF2-40B4-BE49-F238E27FC236}">
              <a16:creationId xmlns:a16="http://schemas.microsoft.com/office/drawing/2014/main" id="{00000000-0008-0000-2000-0000E1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4" name="256 CuadroTexto">
          <a:extLst>
            <a:ext uri="{FF2B5EF4-FFF2-40B4-BE49-F238E27FC236}">
              <a16:creationId xmlns:a16="http://schemas.microsoft.com/office/drawing/2014/main" id="{00000000-0008-0000-2000-0000E2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5" name="257 CuadroTexto">
          <a:extLst>
            <a:ext uri="{FF2B5EF4-FFF2-40B4-BE49-F238E27FC236}">
              <a16:creationId xmlns:a16="http://schemas.microsoft.com/office/drawing/2014/main" id="{00000000-0008-0000-2000-0000E3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6" name="258 CuadroTexto">
          <a:extLst>
            <a:ext uri="{FF2B5EF4-FFF2-40B4-BE49-F238E27FC236}">
              <a16:creationId xmlns:a16="http://schemas.microsoft.com/office/drawing/2014/main" id="{00000000-0008-0000-2000-0000E4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7" name="259 CuadroTexto">
          <a:extLst>
            <a:ext uri="{FF2B5EF4-FFF2-40B4-BE49-F238E27FC236}">
              <a16:creationId xmlns:a16="http://schemas.microsoft.com/office/drawing/2014/main" id="{00000000-0008-0000-2000-0000E5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8" name="260 CuadroTexto">
          <a:extLst>
            <a:ext uri="{FF2B5EF4-FFF2-40B4-BE49-F238E27FC236}">
              <a16:creationId xmlns:a16="http://schemas.microsoft.com/office/drawing/2014/main" id="{00000000-0008-0000-2000-0000E6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39" name="261 CuadroTexto">
          <a:extLst>
            <a:ext uri="{FF2B5EF4-FFF2-40B4-BE49-F238E27FC236}">
              <a16:creationId xmlns:a16="http://schemas.microsoft.com/office/drawing/2014/main" id="{00000000-0008-0000-2000-0000E7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0" name="262 CuadroTexto">
          <a:extLst>
            <a:ext uri="{FF2B5EF4-FFF2-40B4-BE49-F238E27FC236}">
              <a16:creationId xmlns:a16="http://schemas.microsoft.com/office/drawing/2014/main" id="{00000000-0008-0000-2000-0000E8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1" name="263 CuadroTexto">
          <a:extLst>
            <a:ext uri="{FF2B5EF4-FFF2-40B4-BE49-F238E27FC236}">
              <a16:creationId xmlns:a16="http://schemas.microsoft.com/office/drawing/2014/main" id="{00000000-0008-0000-2000-0000E9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2" name="264 CuadroTexto">
          <a:extLst>
            <a:ext uri="{FF2B5EF4-FFF2-40B4-BE49-F238E27FC236}">
              <a16:creationId xmlns:a16="http://schemas.microsoft.com/office/drawing/2014/main" id="{00000000-0008-0000-2000-0000EA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3" name="265 CuadroTexto">
          <a:extLst>
            <a:ext uri="{FF2B5EF4-FFF2-40B4-BE49-F238E27FC236}">
              <a16:creationId xmlns:a16="http://schemas.microsoft.com/office/drawing/2014/main" id="{00000000-0008-0000-2000-0000EB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4" name="266 CuadroTexto">
          <a:extLst>
            <a:ext uri="{FF2B5EF4-FFF2-40B4-BE49-F238E27FC236}">
              <a16:creationId xmlns:a16="http://schemas.microsoft.com/office/drawing/2014/main" id="{00000000-0008-0000-2000-0000EC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45" name="267 CuadroTexto">
          <a:extLst>
            <a:ext uri="{FF2B5EF4-FFF2-40B4-BE49-F238E27FC236}">
              <a16:creationId xmlns:a16="http://schemas.microsoft.com/office/drawing/2014/main" id="{00000000-0008-0000-2000-0000ED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6" name="268 CuadroTexto">
          <a:extLst>
            <a:ext uri="{FF2B5EF4-FFF2-40B4-BE49-F238E27FC236}">
              <a16:creationId xmlns:a16="http://schemas.microsoft.com/office/drawing/2014/main" id="{00000000-0008-0000-2000-0000E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7" name="269 CuadroTexto">
          <a:extLst>
            <a:ext uri="{FF2B5EF4-FFF2-40B4-BE49-F238E27FC236}">
              <a16:creationId xmlns:a16="http://schemas.microsoft.com/office/drawing/2014/main" id="{00000000-0008-0000-2000-0000EF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8" name="270 CuadroTexto">
          <a:extLst>
            <a:ext uri="{FF2B5EF4-FFF2-40B4-BE49-F238E27FC236}">
              <a16:creationId xmlns:a16="http://schemas.microsoft.com/office/drawing/2014/main" id="{00000000-0008-0000-2000-0000F0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49" name="271 CuadroTexto">
          <a:extLst>
            <a:ext uri="{FF2B5EF4-FFF2-40B4-BE49-F238E27FC236}">
              <a16:creationId xmlns:a16="http://schemas.microsoft.com/office/drawing/2014/main" id="{00000000-0008-0000-2000-0000F1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0" name="272 CuadroTexto">
          <a:extLst>
            <a:ext uri="{FF2B5EF4-FFF2-40B4-BE49-F238E27FC236}">
              <a16:creationId xmlns:a16="http://schemas.microsoft.com/office/drawing/2014/main" id="{00000000-0008-0000-2000-0000F2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1" name="273 CuadroTexto">
          <a:extLst>
            <a:ext uri="{FF2B5EF4-FFF2-40B4-BE49-F238E27FC236}">
              <a16:creationId xmlns:a16="http://schemas.microsoft.com/office/drawing/2014/main" id="{00000000-0008-0000-2000-0000F3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2" name="274 CuadroTexto">
          <a:extLst>
            <a:ext uri="{FF2B5EF4-FFF2-40B4-BE49-F238E27FC236}">
              <a16:creationId xmlns:a16="http://schemas.microsoft.com/office/drawing/2014/main" id="{00000000-0008-0000-2000-0000F4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3" name="275 CuadroTexto">
          <a:extLst>
            <a:ext uri="{FF2B5EF4-FFF2-40B4-BE49-F238E27FC236}">
              <a16:creationId xmlns:a16="http://schemas.microsoft.com/office/drawing/2014/main" id="{00000000-0008-0000-2000-0000F5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4" name="276 CuadroTexto">
          <a:extLst>
            <a:ext uri="{FF2B5EF4-FFF2-40B4-BE49-F238E27FC236}">
              <a16:creationId xmlns:a16="http://schemas.microsoft.com/office/drawing/2014/main" id="{00000000-0008-0000-2000-0000F6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5" name="277 CuadroTexto">
          <a:extLst>
            <a:ext uri="{FF2B5EF4-FFF2-40B4-BE49-F238E27FC236}">
              <a16:creationId xmlns:a16="http://schemas.microsoft.com/office/drawing/2014/main" id="{00000000-0008-0000-2000-0000F7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6" name="278 CuadroTexto">
          <a:extLst>
            <a:ext uri="{FF2B5EF4-FFF2-40B4-BE49-F238E27FC236}">
              <a16:creationId xmlns:a16="http://schemas.microsoft.com/office/drawing/2014/main" id="{00000000-0008-0000-2000-0000F8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7" name="279 CuadroTexto">
          <a:extLst>
            <a:ext uri="{FF2B5EF4-FFF2-40B4-BE49-F238E27FC236}">
              <a16:creationId xmlns:a16="http://schemas.microsoft.com/office/drawing/2014/main" id="{00000000-0008-0000-2000-0000F9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8" name="280 CuadroTexto">
          <a:extLst>
            <a:ext uri="{FF2B5EF4-FFF2-40B4-BE49-F238E27FC236}">
              <a16:creationId xmlns:a16="http://schemas.microsoft.com/office/drawing/2014/main" id="{00000000-0008-0000-2000-0000FA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59" name="281 CuadroTexto">
          <a:extLst>
            <a:ext uri="{FF2B5EF4-FFF2-40B4-BE49-F238E27FC236}">
              <a16:creationId xmlns:a16="http://schemas.microsoft.com/office/drawing/2014/main" id="{00000000-0008-0000-2000-0000FB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0" name="282 CuadroTexto">
          <a:extLst>
            <a:ext uri="{FF2B5EF4-FFF2-40B4-BE49-F238E27FC236}">
              <a16:creationId xmlns:a16="http://schemas.microsoft.com/office/drawing/2014/main" id="{00000000-0008-0000-2000-0000FC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1" name="283 CuadroTexto">
          <a:extLst>
            <a:ext uri="{FF2B5EF4-FFF2-40B4-BE49-F238E27FC236}">
              <a16:creationId xmlns:a16="http://schemas.microsoft.com/office/drawing/2014/main" id="{00000000-0008-0000-2000-0000FD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2366" cy="207869"/>
    <xdr:sp macro="" textlink="">
      <xdr:nvSpPr>
        <xdr:cNvPr id="4862" name="284 CuadroTexto">
          <a:extLst>
            <a:ext uri="{FF2B5EF4-FFF2-40B4-BE49-F238E27FC236}">
              <a16:creationId xmlns:a16="http://schemas.microsoft.com/office/drawing/2014/main" id="{00000000-0008-0000-2000-0000FE120000}"/>
            </a:ext>
          </a:extLst>
        </xdr:cNvPr>
        <xdr:cNvSpPr txBox="1"/>
      </xdr:nvSpPr>
      <xdr:spPr>
        <a:xfrm>
          <a:off x="0" y="3105150"/>
          <a:ext cx="92366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3" name="285 CuadroTexto">
          <a:extLst>
            <a:ext uri="{FF2B5EF4-FFF2-40B4-BE49-F238E27FC236}">
              <a16:creationId xmlns:a16="http://schemas.microsoft.com/office/drawing/2014/main" id="{00000000-0008-0000-2000-0000FF12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4" name="286 CuadroTexto">
          <a:extLst>
            <a:ext uri="{FF2B5EF4-FFF2-40B4-BE49-F238E27FC236}">
              <a16:creationId xmlns:a16="http://schemas.microsoft.com/office/drawing/2014/main" id="{00000000-0008-0000-2000-00000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5" name="287 CuadroTexto">
          <a:extLst>
            <a:ext uri="{FF2B5EF4-FFF2-40B4-BE49-F238E27FC236}">
              <a16:creationId xmlns:a16="http://schemas.microsoft.com/office/drawing/2014/main" id="{00000000-0008-0000-2000-00000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6" name="288 CuadroTexto">
          <a:extLst>
            <a:ext uri="{FF2B5EF4-FFF2-40B4-BE49-F238E27FC236}">
              <a16:creationId xmlns:a16="http://schemas.microsoft.com/office/drawing/2014/main" id="{00000000-0008-0000-2000-00000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7" name="289 CuadroTexto">
          <a:extLst>
            <a:ext uri="{FF2B5EF4-FFF2-40B4-BE49-F238E27FC236}">
              <a16:creationId xmlns:a16="http://schemas.microsoft.com/office/drawing/2014/main" id="{00000000-0008-0000-2000-00000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8" name="290 CuadroTexto">
          <a:extLst>
            <a:ext uri="{FF2B5EF4-FFF2-40B4-BE49-F238E27FC236}">
              <a16:creationId xmlns:a16="http://schemas.microsoft.com/office/drawing/2014/main" id="{00000000-0008-0000-2000-00000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69" name="291 CuadroTexto">
          <a:extLst>
            <a:ext uri="{FF2B5EF4-FFF2-40B4-BE49-F238E27FC236}">
              <a16:creationId xmlns:a16="http://schemas.microsoft.com/office/drawing/2014/main" id="{00000000-0008-0000-2000-00000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0" name="292 CuadroTexto">
          <a:extLst>
            <a:ext uri="{FF2B5EF4-FFF2-40B4-BE49-F238E27FC236}">
              <a16:creationId xmlns:a16="http://schemas.microsoft.com/office/drawing/2014/main" id="{00000000-0008-0000-2000-00000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1" name="293 CuadroTexto">
          <a:extLst>
            <a:ext uri="{FF2B5EF4-FFF2-40B4-BE49-F238E27FC236}">
              <a16:creationId xmlns:a16="http://schemas.microsoft.com/office/drawing/2014/main" id="{00000000-0008-0000-2000-00000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2" name="294 CuadroTexto">
          <a:extLst>
            <a:ext uri="{FF2B5EF4-FFF2-40B4-BE49-F238E27FC236}">
              <a16:creationId xmlns:a16="http://schemas.microsoft.com/office/drawing/2014/main" id="{00000000-0008-0000-2000-00000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3" name="295 CuadroTexto">
          <a:extLst>
            <a:ext uri="{FF2B5EF4-FFF2-40B4-BE49-F238E27FC236}">
              <a16:creationId xmlns:a16="http://schemas.microsoft.com/office/drawing/2014/main" id="{00000000-0008-0000-2000-00000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4" name="296 CuadroTexto">
          <a:extLst>
            <a:ext uri="{FF2B5EF4-FFF2-40B4-BE49-F238E27FC236}">
              <a16:creationId xmlns:a16="http://schemas.microsoft.com/office/drawing/2014/main" id="{00000000-0008-0000-2000-00000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00000000-0008-0000-2000-00000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0000000-0008-0000-2000-00000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00000000-0008-0000-2000-00000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00000000-0008-0000-2000-00000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00000000-0008-0000-2000-00000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00000000-0008-0000-2000-00001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00000000-0008-0000-2000-00001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00000000-0008-0000-2000-00001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3" name="9 CuadroTexto">
          <a:extLst>
            <a:ext uri="{FF2B5EF4-FFF2-40B4-BE49-F238E27FC236}">
              <a16:creationId xmlns:a16="http://schemas.microsoft.com/office/drawing/2014/main" id="{00000000-0008-0000-2000-00001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4" name="10 CuadroTexto">
          <a:extLst>
            <a:ext uri="{FF2B5EF4-FFF2-40B4-BE49-F238E27FC236}">
              <a16:creationId xmlns:a16="http://schemas.microsoft.com/office/drawing/2014/main" id="{00000000-0008-0000-2000-00001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5" name="11 CuadroTexto">
          <a:extLst>
            <a:ext uri="{FF2B5EF4-FFF2-40B4-BE49-F238E27FC236}">
              <a16:creationId xmlns:a16="http://schemas.microsoft.com/office/drawing/2014/main" id="{00000000-0008-0000-2000-00001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6" name="12 CuadroTexto">
          <a:extLst>
            <a:ext uri="{FF2B5EF4-FFF2-40B4-BE49-F238E27FC236}">
              <a16:creationId xmlns:a16="http://schemas.microsoft.com/office/drawing/2014/main" id="{00000000-0008-0000-2000-00001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7" name="13 CuadroTexto">
          <a:extLst>
            <a:ext uri="{FF2B5EF4-FFF2-40B4-BE49-F238E27FC236}">
              <a16:creationId xmlns:a16="http://schemas.microsoft.com/office/drawing/2014/main" id="{00000000-0008-0000-2000-00001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8" name="14 CuadroTexto">
          <a:extLst>
            <a:ext uri="{FF2B5EF4-FFF2-40B4-BE49-F238E27FC236}">
              <a16:creationId xmlns:a16="http://schemas.microsoft.com/office/drawing/2014/main" id="{00000000-0008-0000-2000-00001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89" name="15 CuadroTexto">
          <a:extLst>
            <a:ext uri="{FF2B5EF4-FFF2-40B4-BE49-F238E27FC236}">
              <a16:creationId xmlns:a16="http://schemas.microsoft.com/office/drawing/2014/main" id="{00000000-0008-0000-2000-00001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0" name="16 CuadroTexto">
          <a:extLst>
            <a:ext uri="{FF2B5EF4-FFF2-40B4-BE49-F238E27FC236}">
              <a16:creationId xmlns:a16="http://schemas.microsoft.com/office/drawing/2014/main" id="{00000000-0008-0000-2000-00001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1" name="18 CuadroTexto">
          <a:extLst>
            <a:ext uri="{FF2B5EF4-FFF2-40B4-BE49-F238E27FC236}">
              <a16:creationId xmlns:a16="http://schemas.microsoft.com/office/drawing/2014/main" id="{00000000-0008-0000-2000-00001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2" name="19 CuadroTexto">
          <a:extLst>
            <a:ext uri="{FF2B5EF4-FFF2-40B4-BE49-F238E27FC236}">
              <a16:creationId xmlns:a16="http://schemas.microsoft.com/office/drawing/2014/main" id="{00000000-0008-0000-2000-00001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3" name="20 CuadroTexto">
          <a:extLst>
            <a:ext uri="{FF2B5EF4-FFF2-40B4-BE49-F238E27FC236}">
              <a16:creationId xmlns:a16="http://schemas.microsoft.com/office/drawing/2014/main" id="{00000000-0008-0000-2000-00001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4" name="21 CuadroTexto">
          <a:extLst>
            <a:ext uri="{FF2B5EF4-FFF2-40B4-BE49-F238E27FC236}">
              <a16:creationId xmlns:a16="http://schemas.microsoft.com/office/drawing/2014/main" id="{00000000-0008-0000-2000-00001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5" name="22 CuadroTexto">
          <a:extLst>
            <a:ext uri="{FF2B5EF4-FFF2-40B4-BE49-F238E27FC236}">
              <a16:creationId xmlns:a16="http://schemas.microsoft.com/office/drawing/2014/main" id="{00000000-0008-0000-2000-00001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6" name="23 CuadroTexto">
          <a:extLst>
            <a:ext uri="{FF2B5EF4-FFF2-40B4-BE49-F238E27FC236}">
              <a16:creationId xmlns:a16="http://schemas.microsoft.com/office/drawing/2014/main" id="{00000000-0008-0000-2000-00002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7" name="24 CuadroTexto">
          <a:extLst>
            <a:ext uri="{FF2B5EF4-FFF2-40B4-BE49-F238E27FC236}">
              <a16:creationId xmlns:a16="http://schemas.microsoft.com/office/drawing/2014/main" id="{00000000-0008-0000-2000-00002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8" name="25 CuadroTexto">
          <a:extLst>
            <a:ext uri="{FF2B5EF4-FFF2-40B4-BE49-F238E27FC236}">
              <a16:creationId xmlns:a16="http://schemas.microsoft.com/office/drawing/2014/main" id="{00000000-0008-0000-2000-00002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899" name="26 CuadroTexto">
          <a:extLst>
            <a:ext uri="{FF2B5EF4-FFF2-40B4-BE49-F238E27FC236}">
              <a16:creationId xmlns:a16="http://schemas.microsoft.com/office/drawing/2014/main" id="{00000000-0008-0000-2000-00002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0" name="27 CuadroTexto">
          <a:extLst>
            <a:ext uri="{FF2B5EF4-FFF2-40B4-BE49-F238E27FC236}">
              <a16:creationId xmlns:a16="http://schemas.microsoft.com/office/drawing/2014/main" id="{00000000-0008-0000-2000-00002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1" name="28 CuadroTexto">
          <a:extLst>
            <a:ext uri="{FF2B5EF4-FFF2-40B4-BE49-F238E27FC236}">
              <a16:creationId xmlns:a16="http://schemas.microsoft.com/office/drawing/2014/main" id="{00000000-0008-0000-2000-00002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2" name="29 CuadroTexto">
          <a:extLst>
            <a:ext uri="{FF2B5EF4-FFF2-40B4-BE49-F238E27FC236}">
              <a16:creationId xmlns:a16="http://schemas.microsoft.com/office/drawing/2014/main" id="{00000000-0008-0000-2000-00002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3" name="30 CuadroTexto">
          <a:extLst>
            <a:ext uri="{FF2B5EF4-FFF2-40B4-BE49-F238E27FC236}">
              <a16:creationId xmlns:a16="http://schemas.microsoft.com/office/drawing/2014/main" id="{00000000-0008-0000-2000-00002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4" name="31 CuadroTexto">
          <a:extLst>
            <a:ext uri="{FF2B5EF4-FFF2-40B4-BE49-F238E27FC236}">
              <a16:creationId xmlns:a16="http://schemas.microsoft.com/office/drawing/2014/main" id="{00000000-0008-0000-2000-00002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5" name="32 CuadroTexto">
          <a:extLst>
            <a:ext uri="{FF2B5EF4-FFF2-40B4-BE49-F238E27FC236}">
              <a16:creationId xmlns:a16="http://schemas.microsoft.com/office/drawing/2014/main" id="{00000000-0008-0000-2000-00002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6" name="33 CuadroTexto">
          <a:extLst>
            <a:ext uri="{FF2B5EF4-FFF2-40B4-BE49-F238E27FC236}">
              <a16:creationId xmlns:a16="http://schemas.microsoft.com/office/drawing/2014/main" id="{00000000-0008-0000-2000-00002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7" name="34 CuadroTexto">
          <a:extLst>
            <a:ext uri="{FF2B5EF4-FFF2-40B4-BE49-F238E27FC236}">
              <a16:creationId xmlns:a16="http://schemas.microsoft.com/office/drawing/2014/main" id="{00000000-0008-0000-2000-00002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8" name="35 CuadroTexto">
          <a:extLst>
            <a:ext uri="{FF2B5EF4-FFF2-40B4-BE49-F238E27FC236}">
              <a16:creationId xmlns:a16="http://schemas.microsoft.com/office/drawing/2014/main" id="{00000000-0008-0000-2000-00002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09" name="36 CuadroTexto">
          <a:extLst>
            <a:ext uri="{FF2B5EF4-FFF2-40B4-BE49-F238E27FC236}">
              <a16:creationId xmlns:a16="http://schemas.microsoft.com/office/drawing/2014/main" id="{00000000-0008-0000-2000-00002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0" name="37 CuadroTexto">
          <a:extLst>
            <a:ext uri="{FF2B5EF4-FFF2-40B4-BE49-F238E27FC236}">
              <a16:creationId xmlns:a16="http://schemas.microsoft.com/office/drawing/2014/main" id="{00000000-0008-0000-2000-00002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1" name="38 CuadroTexto">
          <a:extLst>
            <a:ext uri="{FF2B5EF4-FFF2-40B4-BE49-F238E27FC236}">
              <a16:creationId xmlns:a16="http://schemas.microsoft.com/office/drawing/2014/main" id="{00000000-0008-0000-2000-00002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2" name="39 CuadroTexto">
          <a:extLst>
            <a:ext uri="{FF2B5EF4-FFF2-40B4-BE49-F238E27FC236}">
              <a16:creationId xmlns:a16="http://schemas.microsoft.com/office/drawing/2014/main" id="{00000000-0008-0000-2000-00003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3" name="40 CuadroTexto">
          <a:extLst>
            <a:ext uri="{FF2B5EF4-FFF2-40B4-BE49-F238E27FC236}">
              <a16:creationId xmlns:a16="http://schemas.microsoft.com/office/drawing/2014/main" id="{00000000-0008-0000-2000-00003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4" name="41 CuadroTexto">
          <a:extLst>
            <a:ext uri="{FF2B5EF4-FFF2-40B4-BE49-F238E27FC236}">
              <a16:creationId xmlns:a16="http://schemas.microsoft.com/office/drawing/2014/main" id="{00000000-0008-0000-2000-00003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5" name="42 CuadroTexto">
          <a:extLst>
            <a:ext uri="{FF2B5EF4-FFF2-40B4-BE49-F238E27FC236}">
              <a16:creationId xmlns:a16="http://schemas.microsoft.com/office/drawing/2014/main" id="{00000000-0008-0000-2000-00003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6" name="43 CuadroTexto">
          <a:extLst>
            <a:ext uri="{FF2B5EF4-FFF2-40B4-BE49-F238E27FC236}">
              <a16:creationId xmlns:a16="http://schemas.microsoft.com/office/drawing/2014/main" id="{00000000-0008-0000-2000-00003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7" name="44 CuadroTexto">
          <a:extLst>
            <a:ext uri="{FF2B5EF4-FFF2-40B4-BE49-F238E27FC236}">
              <a16:creationId xmlns:a16="http://schemas.microsoft.com/office/drawing/2014/main" id="{00000000-0008-0000-2000-00003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8" name="45 CuadroTexto">
          <a:extLst>
            <a:ext uri="{FF2B5EF4-FFF2-40B4-BE49-F238E27FC236}">
              <a16:creationId xmlns:a16="http://schemas.microsoft.com/office/drawing/2014/main" id="{00000000-0008-0000-2000-00003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19" name="46 CuadroTexto">
          <a:extLst>
            <a:ext uri="{FF2B5EF4-FFF2-40B4-BE49-F238E27FC236}">
              <a16:creationId xmlns:a16="http://schemas.microsoft.com/office/drawing/2014/main" id="{00000000-0008-0000-2000-00003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0" name="47 CuadroTexto">
          <a:extLst>
            <a:ext uri="{FF2B5EF4-FFF2-40B4-BE49-F238E27FC236}">
              <a16:creationId xmlns:a16="http://schemas.microsoft.com/office/drawing/2014/main" id="{00000000-0008-0000-2000-00003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1" name="48 CuadroTexto">
          <a:extLst>
            <a:ext uri="{FF2B5EF4-FFF2-40B4-BE49-F238E27FC236}">
              <a16:creationId xmlns:a16="http://schemas.microsoft.com/office/drawing/2014/main" id="{00000000-0008-0000-2000-00003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2" name="49 CuadroTexto">
          <a:extLst>
            <a:ext uri="{FF2B5EF4-FFF2-40B4-BE49-F238E27FC236}">
              <a16:creationId xmlns:a16="http://schemas.microsoft.com/office/drawing/2014/main" id="{00000000-0008-0000-2000-00003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3" name="50 CuadroTexto">
          <a:extLst>
            <a:ext uri="{FF2B5EF4-FFF2-40B4-BE49-F238E27FC236}">
              <a16:creationId xmlns:a16="http://schemas.microsoft.com/office/drawing/2014/main" id="{00000000-0008-0000-2000-00003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4" name="51 CuadroTexto">
          <a:extLst>
            <a:ext uri="{FF2B5EF4-FFF2-40B4-BE49-F238E27FC236}">
              <a16:creationId xmlns:a16="http://schemas.microsoft.com/office/drawing/2014/main" id="{00000000-0008-0000-2000-00003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5" name="52 CuadroTexto">
          <a:extLst>
            <a:ext uri="{FF2B5EF4-FFF2-40B4-BE49-F238E27FC236}">
              <a16:creationId xmlns:a16="http://schemas.microsoft.com/office/drawing/2014/main" id="{00000000-0008-0000-2000-00003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6" name="53 CuadroTexto">
          <a:extLst>
            <a:ext uri="{FF2B5EF4-FFF2-40B4-BE49-F238E27FC236}">
              <a16:creationId xmlns:a16="http://schemas.microsoft.com/office/drawing/2014/main" id="{00000000-0008-0000-2000-00003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7" name="54 CuadroTexto">
          <a:extLst>
            <a:ext uri="{FF2B5EF4-FFF2-40B4-BE49-F238E27FC236}">
              <a16:creationId xmlns:a16="http://schemas.microsoft.com/office/drawing/2014/main" id="{00000000-0008-0000-2000-00003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8" name="55 CuadroTexto">
          <a:extLst>
            <a:ext uri="{FF2B5EF4-FFF2-40B4-BE49-F238E27FC236}">
              <a16:creationId xmlns:a16="http://schemas.microsoft.com/office/drawing/2014/main" id="{00000000-0008-0000-2000-00004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29" name="56 CuadroTexto">
          <a:extLst>
            <a:ext uri="{FF2B5EF4-FFF2-40B4-BE49-F238E27FC236}">
              <a16:creationId xmlns:a16="http://schemas.microsoft.com/office/drawing/2014/main" id="{00000000-0008-0000-2000-00004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0" name="57 CuadroTexto">
          <a:extLst>
            <a:ext uri="{FF2B5EF4-FFF2-40B4-BE49-F238E27FC236}">
              <a16:creationId xmlns:a16="http://schemas.microsoft.com/office/drawing/2014/main" id="{00000000-0008-0000-2000-00004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1" name="58 CuadroTexto">
          <a:extLst>
            <a:ext uri="{FF2B5EF4-FFF2-40B4-BE49-F238E27FC236}">
              <a16:creationId xmlns:a16="http://schemas.microsoft.com/office/drawing/2014/main" id="{00000000-0008-0000-2000-00004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2" name="59 CuadroTexto">
          <a:extLst>
            <a:ext uri="{FF2B5EF4-FFF2-40B4-BE49-F238E27FC236}">
              <a16:creationId xmlns:a16="http://schemas.microsoft.com/office/drawing/2014/main" id="{00000000-0008-0000-2000-00004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3" name="60 CuadroTexto">
          <a:extLst>
            <a:ext uri="{FF2B5EF4-FFF2-40B4-BE49-F238E27FC236}">
              <a16:creationId xmlns:a16="http://schemas.microsoft.com/office/drawing/2014/main" id="{00000000-0008-0000-2000-00004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4" name="61 CuadroTexto">
          <a:extLst>
            <a:ext uri="{FF2B5EF4-FFF2-40B4-BE49-F238E27FC236}">
              <a16:creationId xmlns:a16="http://schemas.microsoft.com/office/drawing/2014/main" id="{00000000-0008-0000-2000-00004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5" name="62 CuadroTexto">
          <a:extLst>
            <a:ext uri="{FF2B5EF4-FFF2-40B4-BE49-F238E27FC236}">
              <a16:creationId xmlns:a16="http://schemas.microsoft.com/office/drawing/2014/main" id="{00000000-0008-0000-2000-00004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6" name="63 CuadroTexto">
          <a:extLst>
            <a:ext uri="{FF2B5EF4-FFF2-40B4-BE49-F238E27FC236}">
              <a16:creationId xmlns:a16="http://schemas.microsoft.com/office/drawing/2014/main" id="{00000000-0008-0000-2000-00004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7" name="64 CuadroTexto">
          <a:extLst>
            <a:ext uri="{FF2B5EF4-FFF2-40B4-BE49-F238E27FC236}">
              <a16:creationId xmlns:a16="http://schemas.microsoft.com/office/drawing/2014/main" id="{00000000-0008-0000-2000-00004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8" name="65 CuadroTexto">
          <a:extLst>
            <a:ext uri="{FF2B5EF4-FFF2-40B4-BE49-F238E27FC236}">
              <a16:creationId xmlns:a16="http://schemas.microsoft.com/office/drawing/2014/main" id="{00000000-0008-0000-2000-00004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39" name="66 CuadroTexto">
          <a:extLst>
            <a:ext uri="{FF2B5EF4-FFF2-40B4-BE49-F238E27FC236}">
              <a16:creationId xmlns:a16="http://schemas.microsoft.com/office/drawing/2014/main" id="{00000000-0008-0000-2000-00004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0" name="67 CuadroTexto">
          <a:extLst>
            <a:ext uri="{FF2B5EF4-FFF2-40B4-BE49-F238E27FC236}">
              <a16:creationId xmlns:a16="http://schemas.microsoft.com/office/drawing/2014/main" id="{00000000-0008-0000-2000-00004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1" name="68 CuadroTexto">
          <a:extLst>
            <a:ext uri="{FF2B5EF4-FFF2-40B4-BE49-F238E27FC236}">
              <a16:creationId xmlns:a16="http://schemas.microsoft.com/office/drawing/2014/main" id="{00000000-0008-0000-2000-00004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2" name="69 CuadroTexto">
          <a:extLst>
            <a:ext uri="{FF2B5EF4-FFF2-40B4-BE49-F238E27FC236}">
              <a16:creationId xmlns:a16="http://schemas.microsoft.com/office/drawing/2014/main" id="{00000000-0008-0000-2000-00004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3" name="70 CuadroTexto">
          <a:extLst>
            <a:ext uri="{FF2B5EF4-FFF2-40B4-BE49-F238E27FC236}">
              <a16:creationId xmlns:a16="http://schemas.microsoft.com/office/drawing/2014/main" id="{00000000-0008-0000-2000-00004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4" name="71 CuadroTexto">
          <a:extLst>
            <a:ext uri="{FF2B5EF4-FFF2-40B4-BE49-F238E27FC236}">
              <a16:creationId xmlns:a16="http://schemas.microsoft.com/office/drawing/2014/main" id="{00000000-0008-0000-2000-00005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5" name="72 CuadroTexto">
          <a:extLst>
            <a:ext uri="{FF2B5EF4-FFF2-40B4-BE49-F238E27FC236}">
              <a16:creationId xmlns:a16="http://schemas.microsoft.com/office/drawing/2014/main" id="{00000000-0008-0000-2000-00005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6" name="73 CuadroTexto">
          <a:extLst>
            <a:ext uri="{FF2B5EF4-FFF2-40B4-BE49-F238E27FC236}">
              <a16:creationId xmlns:a16="http://schemas.microsoft.com/office/drawing/2014/main" id="{00000000-0008-0000-2000-00005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7" name="74 CuadroTexto">
          <a:extLst>
            <a:ext uri="{FF2B5EF4-FFF2-40B4-BE49-F238E27FC236}">
              <a16:creationId xmlns:a16="http://schemas.microsoft.com/office/drawing/2014/main" id="{00000000-0008-0000-2000-00005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8" name="75 CuadroTexto">
          <a:extLst>
            <a:ext uri="{FF2B5EF4-FFF2-40B4-BE49-F238E27FC236}">
              <a16:creationId xmlns:a16="http://schemas.microsoft.com/office/drawing/2014/main" id="{00000000-0008-0000-2000-00005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49" name="76 CuadroTexto">
          <a:extLst>
            <a:ext uri="{FF2B5EF4-FFF2-40B4-BE49-F238E27FC236}">
              <a16:creationId xmlns:a16="http://schemas.microsoft.com/office/drawing/2014/main" id="{00000000-0008-0000-2000-00005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0" name="77 CuadroTexto">
          <a:extLst>
            <a:ext uri="{FF2B5EF4-FFF2-40B4-BE49-F238E27FC236}">
              <a16:creationId xmlns:a16="http://schemas.microsoft.com/office/drawing/2014/main" id="{00000000-0008-0000-2000-00005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1" name="78 CuadroTexto">
          <a:extLst>
            <a:ext uri="{FF2B5EF4-FFF2-40B4-BE49-F238E27FC236}">
              <a16:creationId xmlns:a16="http://schemas.microsoft.com/office/drawing/2014/main" id="{00000000-0008-0000-2000-00005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2" name="79 CuadroTexto">
          <a:extLst>
            <a:ext uri="{FF2B5EF4-FFF2-40B4-BE49-F238E27FC236}">
              <a16:creationId xmlns:a16="http://schemas.microsoft.com/office/drawing/2014/main" id="{00000000-0008-0000-2000-00005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3" name="80 CuadroTexto">
          <a:extLst>
            <a:ext uri="{FF2B5EF4-FFF2-40B4-BE49-F238E27FC236}">
              <a16:creationId xmlns:a16="http://schemas.microsoft.com/office/drawing/2014/main" id="{00000000-0008-0000-2000-00005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4" name="81 CuadroTexto">
          <a:extLst>
            <a:ext uri="{FF2B5EF4-FFF2-40B4-BE49-F238E27FC236}">
              <a16:creationId xmlns:a16="http://schemas.microsoft.com/office/drawing/2014/main" id="{00000000-0008-0000-2000-00005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5" name="82 CuadroTexto">
          <a:extLst>
            <a:ext uri="{FF2B5EF4-FFF2-40B4-BE49-F238E27FC236}">
              <a16:creationId xmlns:a16="http://schemas.microsoft.com/office/drawing/2014/main" id="{00000000-0008-0000-2000-00005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6" name="83 CuadroTexto">
          <a:extLst>
            <a:ext uri="{FF2B5EF4-FFF2-40B4-BE49-F238E27FC236}">
              <a16:creationId xmlns:a16="http://schemas.microsoft.com/office/drawing/2014/main" id="{00000000-0008-0000-2000-00005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7" name="84 CuadroTexto">
          <a:extLst>
            <a:ext uri="{FF2B5EF4-FFF2-40B4-BE49-F238E27FC236}">
              <a16:creationId xmlns:a16="http://schemas.microsoft.com/office/drawing/2014/main" id="{00000000-0008-0000-2000-00005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8" name="85 CuadroTexto">
          <a:extLst>
            <a:ext uri="{FF2B5EF4-FFF2-40B4-BE49-F238E27FC236}">
              <a16:creationId xmlns:a16="http://schemas.microsoft.com/office/drawing/2014/main" id="{00000000-0008-0000-2000-00005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59" name="86 CuadroTexto">
          <a:extLst>
            <a:ext uri="{FF2B5EF4-FFF2-40B4-BE49-F238E27FC236}">
              <a16:creationId xmlns:a16="http://schemas.microsoft.com/office/drawing/2014/main" id="{00000000-0008-0000-2000-00005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0" name="87 CuadroTexto">
          <a:extLst>
            <a:ext uri="{FF2B5EF4-FFF2-40B4-BE49-F238E27FC236}">
              <a16:creationId xmlns:a16="http://schemas.microsoft.com/office/drawing/2014/main" id="{00000000-0008-0000-2000-00006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1" name="88 CuadroTexto">
          <a:extLst>
            <a:ext uri="{FF2B5EF4-FFF2-40B4-BE49-F238E27FC236}">
              <a16:creationId xmlns:a16="http://schemas.microsoft.com/office/drawing/2014/main" id="{00000000-0008-0000-2000-00006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2" name="89 CuadroTexto">
          <a:extLst>
            <a:ext uri="{FF2B5EF4-FFF2-40B4-BE49-F238E27FC236}">
              <a16:creationId xmlns:a16="http://schemas.microsoft.com/office/drawing/2014/main" id="{00000000-0008-0000-2000-00006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3" name="102 CuadroTexto">
          <a:extLst>
            <a:ext uri="{FF2B5EF4-FFF2-40B4-BE49-F238E27FC236}">
              <a16:creationId xmlns:a16="http://schemas.microsoft.com/office/drawing/2014/main" id="{00000000-0008-0000-2000-00006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4" name="103 CuadroTexto">
          <a:extLst>
            <a:ext uri="{FF2B5EF4-FFF2-40B4-BE49-F238E27FC236}">
              <a16:creationId xmlns:a16="http://schemas.microsoft.com/office/drawing/2014/main" id="{00000000-0008-0000-2000-00006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5" name="104 CuadroTexto">
          <a:extLst>
            <a:ext uri="{FF2B5EF4-FFF2-40B4-BE49-F238E27FC236}">
              <a16:creationId xmlns:a16="http://schemas.microsoft.com/office/drawing/2014/main" id="{00000000-0008-0000-2000-00006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6" name="105 CuadroTexto">
          <a:extLst>
            <a:ext uri="{FF2B5EF4-FFF2-40B4-BE49-F238E27FC236}">
              <a16:creationId xmlns:a16="http://schemas.microsoft.com/office/drawing/2014/main" id="{00000000-0008-0000-2000-00006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7" name="106 CuadroTexto">
          <a:extLst>
            <a:ext uri="{FF2B5EF4-FFF2-40B4-BE49-F238E27FC236}">
              <a16:creationId xmlns:a16="http://schemas.microsoft.com/office/drawing/2014/main" id="{00000000-0008-0000-2000-00006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8" name="107 CuadroTexto">
          <a:extLst>
            <a:ext uri="{FF2B5EF4-FFF2-40B4-BE49-F238E27FC236}">
              <a16:creationId xmlns:a16="http://schemas.microsoft.com/office/drawing/2014/main" id="{00000000-0008-0000-2000-00006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69" name="108 CuadroTexto">
          <a:extLst>
            <a:ext uri="{FF2B5EF4-FFF2-40B4-BE49-F238E27FC236}">
              <a16:creationId xmlns:a16="http://schemas.microsoft.com/office/drawing/2014/main" id="{00000000-0008-0000-2000-00006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0" name="109 CuadroTexto">
          <a:extLst>
            <a:ext uri="{FF2B5EF4-FFF2-40B4-BE49-F238E27FC236}">
              <a16:creationId xmlns:a16="http://schemas.microsoft.com/office/drawing/2014/main" id="{00000000-0008-0000-2000-00006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1" name="110 CuadroTexto">
          <a:extLst>
            <a:ext uri="{FF2B5EF4-FFF2-40B4-BE49-F238E27FC236}">
              <a16:creationId xmlns:a16="http://schemas.microsoft.com/office/drawing/2014/main" id="{00000000-0008-0000-2000-00006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2" name="111 CuadroTexto">
          <a:extLst>
            <a:ext uri="{FF2B5EF4-FFF2-40B4-BE49-F238E27FC236}">
              <a16:creationId xmlns:a16="http://schemas.microsoft.com/office/drawing/2014/main" id="{00000000-0008-0000-2000-00006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3" name="112 CuadroTexto">
          <a:extLst>
            <a:ext uri="{FF2B5EF4-FFF2-40B4-BE49-F238E27FC236}">
              <a16:creationId xmlns:a16="http://schemas.microsoft.com/office/drawing/2014/main" id="{00000000-0008-0000-2000-00006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4" name="113 CuadroTexto">
          <a:extLst>
            <a:ext uri="{FF2B5EF4-FFF2-40B4-BE49-F238E27FC236}">
              <a16:creationId xmlns:a16="http://schemas.microsoft.com/office/drawing/2014/main" id="{00000000-0008-0000-2000-00006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5" name="114 CuadroTexto">
          <a:extLst>
            <a:ext uri="{FF2B5EF4-FFF2-40B4-BE49-F238E27FC236}">
              <a16:creationId xmlns:a16="http://schemas.microsoft.com/office/drawing/2014/main" id="{00000000-0008-0000-2000-00006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6" name="115 CuadroTexto">
          <a:extLst>
            <a:ext uri="{FF2B5EF4-FFF2-40B4-BE49-F238E27FC236}">
              <a16:creationId xmlns:a16="http://schemas.microsoft.com/office/drawing/2014/main" id="{00000000-0008-0000-2000-00007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7" name="116 CuadroTexto">
          <a:extLst>
            <a:ext uri="{FF2B5EF4-FFF2-40B4-BE49-F238E27FC236}">
              <a16:creationId xmlns:a16="http://schemas.microsoft.com/office/drawing/2014/main" id="{00000000-0008-0000-2000-00007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8" name="117 CuadroTexto">
          <a:extLst>
            <a:ext uri="{FF2B5EF4-FFF2-40B4-BE49-F238E27FC236}">
              <a16:creationId xmlns:a16="http://schemas.microsoft.com/office/drawing/2014/main" id="{00000000-0008-0000-2000-00007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79" name="126 CuadroTexto">
          <a:extLst>
            <a:ext uri="{FF2B5EF4-FFF2-40B4-BE49-F238E27FC236}">
              <a16:creationId xmlns:a16="http://schemas.microsoft.com/office/drawing/2014/main" id="{00000000-0008-0000-2000-00007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0" name="127 CuadroTexto">
          <a:extLst>
            <a:ext uri="{FF2B5EF4-FFF2-40B4-BE49-F238E27FC236}">
              <a16:creationId xmlns:a16="http://schemas.microsoft.com/office/drawing/2014/main" id="{00000000-0008-0000-2000-000074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1" name="128 CuadroTexto">
          <a:extLst>
            <a:ext uri="{FF2B5EF4-FFF2-40B4-BE49-F238E27FC236}">
              <a16:creationId xmlns:a16="http://schemas.microsoft.com/office/drawing/2014/main" id="{00000000-0008-0000-2000-000075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2" name="129 CuadroTexto">
          <a:extLst>
            <a:ext uri="{FF2B5EF4-FFF2-40B4-BE49-F238E27FC236}">
              <a16:creationId xmlns:a16="http://schemas.microsoft.com/office/drawing/2014/main" id="{00000000-0008-0000-2000-000076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3" name="130 CuadroTexto">
          <a:extLst>
            <a:ext uri="{FF2B5EF4-FFF2-40B4-BE49-F238E27FC236}">
              <a16:creationId xmlns:a16="http://schemas.microsoft.com/office/drawing/2014/main" id="{00000000-0008-0000-2000-000077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4" name="131 CuadroTexto">
          <a:extLst>
            <a:ext uri="{FF2B5EF4-FFF2-40B4-BE49-F238E27FC236}">
              <a16:creationId xmlns:a16="http://schemas.microsoft.com/office/drawing/2014/main" id="{00000000-0008-0000-2000-000078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5" name="132 CuadroTexto">
          <a:extLst>
            <a:ext uri="{FF2B5EF4-FFF2-40B4-BE49-F238E27FC236}">
              <a16:creationId xmlns:a16="http://schemas.microsoft.com/office/drawing/2014/main" id="{00000000-0008-0000-2000-000079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6" name="133 CuadroTexto">
          <a:extLst>
            <a:ext uri="{FF2B5EF4-FFF2-40B4-BE49-F238E27FC236}">
              <a16:creationId xmlns:a16="http://schemas.microsoft.com/office/drawing/2014/main" id="{00000000-0008-0000-2000-00007A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7" name="134 CuadroTexto">
          <a:extLst>
            <a:ext uri="{FF2B5EF4-FFF2-40B4-BE49-F238E27FC236}">
              <a16:creationId xmlns:a16="http://schemas.microsoft.com/office/drawing/2014/main" id="{00000000-0008-0000-2000-00007B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8" name="135 CuadroTexto">
          <a:extLst>
            <a:ext uri="{FF2B5EF4-FFF2-40B4-BE49-F238E27FC236}">
              <a16:creationId xmlns:a16="http://schemas.microsoft.com/office/drawing/2014/main" id="{00000000-0008-0000-2000-00007C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89" name="136 CuadroTexto">
          <a:extLst>
            <a:ext uri="{FF2B5EF4-FFF2-40B4-BE49-F238E27FC236}">
              <a16:creationId xmlns:a16="http://schemas.microsoft.com/office/drawing/2014/main" id="{00000000-0008-0000-2000-00007D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0" name="137 CuadroTexto">
          <a:extLst>
            <a:ext uri="{FF2B5EF4-FFF2-40B4-BE49-F238E27FC236}">
              <a16:creationId xmlns:a16="http://schemas.microsoft.com/office/drawing/2014/main" id="{00000000-0008-0000-2000-00007E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1" name="138 CuadroTexto">
          <a:extLst>
            <a:ext uri="{FF2B5EF4-FFF2-40B4-BE49-F238E27FC236}">
              <a16:creationId xmlns:a16="http://schemas.microsoft.com/office/drawing/2014/main" id="{00000000-0008-0000-2000-00007F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2" name="139 CuadroTexto">
          <a:extLst>
            <a:ext uri="{FF2B5EF4-FFF2-40B4-BE49-F238E27FC236}">
              <a16:creationId xmlns:a16="http://schemas.microsoft.com/office/drawing/2014/main" id="{00000000-0008-0000-2000-000080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3" name="140 CuadroTexto">
          <a:extLst>
            <a:ext uri="{FF2B5EF4-FFF2-40B4-BE49-F238E27FC236}">
              <a16:creationId xmlns:a16="http://schemas.microsoft.com/office/drawing/2014/main" id="{00000000-0008-0000-2000-000081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4" name="141 CuadroTexto">
          <a:extLst>
            <a:ext uri="{FF2B5EF4-FFF2-40B4-BE49-F238E27FC236}">
              <a16:creationId xmlns:a16="http://schemas.microsoft.com/office/drawing/2014/main" id="{00000000-0008-0000-2000-000082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4995" name="142 CuadroTexto">
          <a:extLst>
            <a:ext uri="{FF2B5EF4-FFF2-40B4-BE49-F238E27FC236}">
              <a16:creationId xmlns:a16="http://schemas.microsoft.com/office/drawing/2014/main" id="{00000000-0008-0000-2000-00008313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6" name="307 CuadroTexto">
          <a:extLst>
            <a:ext uri="{FF2B5EF4-FFF2-40B4-BE49-F238E27FC236}">
              <a16:creationId xmlns:a16="http://schemas.microsoft.com/office/drawing/2014/main" id="{00000000-0008-0000-2000-00008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7" name="308 CuadroTexto">
          <a:extLst>
            <a:ext uri="{FF2B5EF4-FFF2-40B4-BE49-F238E27FC236}">
              <a16:creationId xmlns:a16="http://schemas.microsoft.com/office/drawing/2014/main" id="{00000000-0008-0000-2000-00008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8" name="309 CuadroTexto">
          <a:extLst>
            <a:ext uri="{FF2B5EF4-FFF2-40B4-BE49-F238E27FC236}">
              <a16:creationId xmlns:a16="http://schemas.microsoft.com/office/drawing/2014/main" id="{00000000-0008-0000-2000-00008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4999" name="310 CuadroTexto">
          <a:extLst>
            <a:ext uri="{FF2B5EF4-FFF2-40B4-BE49-F238E27FC236}">
              <a16:creationId xmlns:a16="http://schemas.microsoft.com/office/drawing/2014/main" id="{00000000-0008-0000-2000-00008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0" name="311 CuadroTexto">
          <a:extLst>
            <a:ext uri="{FF2B5EF4-FFF2-40B4-BE49-F238E27FC236}">
              <a16:creationId xmlns:a16="http://schemas.microsoft.com/office/drawing/2014/main" id="{00000000-0008-0000-2000-00008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1" name="312 CuadroTexto">
          <a:extLst>
            <a:ext uri="{FF2B5EF4-FFF2-40B4-BE49-F238E27FC236}">
              <a16:creationId xmlns:a16="http://schemas.microsoft.com/office/drawing/2014/main" id="{00000000-0008-0000-2000-00008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2" name="313 CuadroTexto">
          <a:extLst>
            <a:ext uri="{FF2B5EF4-FFF2-40B4-BE49-F238E27FC236}">
              <a16:creationId xmlns:a16="http://schemas.microsoft.com/office/drawing/2014/main" id="{00000000-0008-0000-2000-00008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3" name="314 CuadroTexto">
          <a:extLst>
            <a:ext uri="{FF2B5EF4-FFF2-40B4-BE49-F238E27FC236}">
              <a16:creationId xmlns:a16="http://schemas.microsoft.com/office/drawing/2014/main" id="{00000000-0008-0000-2000-00008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4" name="315 CuadroTexto">
          <a:extLst>
            <a:ext uri="{FF2B5EF4-FFF2-40B4-BE49-F238E27FC236}">
              <a16:creationId xmlns:a16="http://schemas.microsoft.com/office/drawing/2014/main" id="{00000000-0008-0000-2000-00008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5" name="316 CuadroTexto">
          <a:extLst>
            <a:ext uri="{FF2B5EF4-FFF2-40B4-BE49-F238E27FC236}">
              <a16:creationId xmlns:a16="http://schemas.microsoft.com/office/drawing/2014/main" id="{00000000-0008-0000-2000-00008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6" name="317 CuadroTexto">
          <a:extLst>
            <a:ext uri="{FF2B5EF4-FFF2-40B4-BE49-F238E27FC236}">
              <a16:creationId xmlns:a16="http://schemas.microsoft.com/office/drawing/2014/main" id="{00000000-0008-0000-2000-00008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7" name="318 CuadroTexto">
          <a:extLst>
            <a:ext uri="{FF2B5EF4-FFF2-40B4-BE49-F238E27FC236}">
              <a16:creationId xmlns:a16="http://schemas.microsoft.com/office/drawing/2014/main" id="{00000000-0008-0000-2000-00008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8" name="319 CuadroTexto">
          <a:extLst>
            <a:ext uri="{FF2B5EF4-FFF2-40B4-BE49-F238E27FC236}">
              <a16:creationId xmlns:a16="http://schemas.microsoft.com/office/drawing/2014/main" id="{00000000-0008-0000-2000-00009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09" name="320 CuadroTexto">
          <a:extLst>
            <a:ext uri="{FF2B5EF4-FFF2-40B4-BE49-F238E27FC236}">
              <a16:creationId xmlns:a16="http://schemas.microsoft.com/office/drawing/2014/main" id="{00000000-0008-0000-2000-00009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0" name="321 CuadroTexto">
          <a:extLst>
            <a:ext uri="{FF2B5EF4-FFF2-40B4-BE49-F238E27FC236}">
              <a16:creationId xmlns:a16="http://schemas.microsoft.com/office/drawing/2014/main" id="{00000000-0008-0000-2000-00009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1" name="322 CuadroTexto">
          <a:extLst>
            <a:ext uri="{FF2B5EF4-FFF2-40B4-BE49-F238E27FC236}">
              <a16:creationId xmlns:a16="http://schemas.microsoft.com/office/drawing/2014/main" id="{00000000-0008-0000-2000-00009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2" name="323 CuadroTexto">
          <a:extLst>
            <a:ext uri="{FF2B5EF4-FFF2-40B4-BE49-F238E27FC236}">
              <a16:creationId xmlns:a16="http://schemas.microsoft.com/office/drawing/2014/main" id="{00000000-0008-0000-2000-00009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3" name="324 CuadroTexto">
          <a:extLst>
            <a:ext uri="{FF2B5EF4-FFF2-40B4-BE49-F238E27FC236}">
              <a16:creationId xmlns:a16="http://schemas.microsoft.com/office/drawing/2014/main" id="{00000000-0008-0000-2000-00009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4" name="325 CuadroTexto">
          <a:extLst>
            <a:ext uri="{FF2B5EF4-FFF2-40B4-BE49-F238E27FC236}">
              <a16:creationId xmlns:a16="http://schemas.microsoft.com/office/drawing/2014/main" id="{00000000-0008-0000-2000-00009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5" name="326 CuadroTexto">
          <a:extLst>
            <a:ext uri="{FF2B5EF4-FFF2-40B4-BE49-F238E27FC236}">
              <a16:creationId xmlns:a16="http://schemas.microsoft.com/office/drawing/2014/main" id="{00000000-0008-0000-2000-00009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6" name="327 CuadroTexto">
          <a:extLst>
            <a:ext uri="{FF2B5EF4-FFF2-40B4-BE49-F238E27FC236}">
              <a16:creationId xmlns:a16="http://schemas.microsoft.com/office/drawing/2014/main" id="{00000000-0008-0000-2000-00009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7" name="328 CuadroTexto">
          <a:extLst>
            <a:ext uri="{FF2B5EF4-FFF2-40B4-BE49-F238E27FC236}">
              <a16:creationId xmlns:a16="http://schemas.microsoft.com/office/drawing/2014/main" id="{00000000-0008-0000-2000-00009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8" name="329 CuadroTexto">
          <a:extLst>
            <a:ext uri="{FF2B5EF4-FFF2-40B4-BE49-F238E27FC236}">
              <a16:creationId xmlns:a16="http://schemas.microsoft.com/office/drawing/2014/main" id="{00000000-0008-0000-2000-00009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19" name="330 CuadroTexto">
          <a:extLst>
            <a:ext uri="{FF2B5EF4-FFF2-40B4-BE49-F238E27FC236}">
              <a16:creationId xmlns:a16="http://schemas.microsoft.com/office/drawing/2014/main" id="{00000000-0008-0000-2000-00009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0" name="331 CuadroTexto">
          <a:extLst>
            <a:ext uri="{FF2B5EF4-FFF2-40B4-BE49-F238E27FC236}">
              <a16:creationId xmlns:a16="http://schemas.microsoft.com/office/drawing/2014/main" id="{00000000-0008-0000-2000-00009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1" name="332 CuadroTexto">
          <a:extLst>
            <a:ext uri="{FF2B5EF4-FFF2-40B4-BE49-F238E27FC236}">
              <a16:creationId xmlns:a16="http://schemas.microsoft.com/office/drawing/2014/main" id="{00000000-0008-0000-2000-00009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2" name="333 CuadroTexto">
          <a:extLst>
            <a:ext uri="{FF2B5EF4-FFF2-40B4-BE49-F238E27FC236}">
              <a16:creationId xmlns:a16="http://schemas.microsoft.com/office/drawing/2014/main" id="{00000000-0008-0000-2000-00009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3" name="334 CuadroTexto">
          <a:extLst>
            <a:ext uri="{FF2B5EF4-FFF2-40B4-BE49-F238E27FC236}">
              <a16:creationId xmlns:a16="http://schemas.microsoft.com/office/drawing/2014/main" id="{00000000-0008-0000-2000-00009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4" name="335 CuadroTexto">
          <a:extLst>
            <a:ext uri="{FF2B5EF4-FFF2-40B4-BE49-F238E27FC236}">
              <a16:creationId xmlns:a16="http://schemas.microsoft.com/office/drawing/2014/main" id="{00000000-0008-0000-2000-0000A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5" name="336 CuadroTexto">
          <a:extLst>
            <a:ext uri="{FF2B5EF4-FFF2-40B4-BE49-F238E27FC236}">
              <a16:creationId xmlns:a16="http://schemas.microsoft.com/office/drawing/2014/main" id="{00000000-0008-0000-2000-0000A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6" name="337 CuadroTexto">
          <a:extLst>
            <a:ext uri="{FF2B5EF4-FFF2-40B4-BE49-F238E27FC236}">
              <a16:creationId xmlns:a16="http://schemas.microsoft.com/office/drawing/2014/main" id="{00000000-0008-0000-2000-0000A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7" name="338 CuadroTexto">
          <a:extLst>
            <a:ext uri="{FF2B5EF4-FFF2-40B4-BE49-F238E27FC236}">
              <a16:creationId xmlns:a16="http://schemas.microsoft.com/office/drawing/2014/main" id="{00000000-0008-0000-2000-0000A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8" name="339 CuadroTexto">
          <a:extLst>
            <a:ext uri="{FF2B5EF4-FFF2-40B4-BE49-F238E27FC236}">
              <a16:creationId xmlns:a16="http://schemas.microsoft.com/office/drawing/2014/main" id="{00000000-0008-0000-2000-0000A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29" name="340 CuadroTexto">
          <a:extLst>
            <a:ext uri="{FF2B5EF4-FFF2-40B4-BE49-F238E27FC236}">
              <a16:creationId xmlns:a16="http://schemas.microsoft.com/office/drawing/2014/main" id="{00000000-0008-0000-2000-0000A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0" name="341 CuadroTexto">
          <a:extLst>
            <a:ext uri="{FF2B5EF4-FFF2-40B4-BE49-F238E27FC236}">
              <a16:creationId xmlns:a16="http://schemas.microsoft.com/office/drawing/2014/main" id="{00000000-0008-0000-2000-0000A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1" name="342 CuadroTexto">
          <a:extLst>
            <a:ext uri="{FF2B5EF4-FFF2-40B4-BE49-F238E27FC236}">
              <a16:creationId xmlns:a16="http://schemas.microsoft.com/office/drawing/2014/main" id="{00000000-0008-0000-2000-0000A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2" name="343 CuadroTexto">
          <a:extLst>
            <a:ext uri="{FF2B5EF4-FFF2-40B4-BE49-F238E27FC236}">
              <a16:creationId xmlns:a16="http://schemas.microsoft.com/office/drawing/2014/main" id="{00000000-0008-0000-2000-0000A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3" name="344 CuadroTexto">
          <a:extLst>
            <a:ext uri="{FF2B5EF4-FFF2-40B4-BE49-F238E27FC236}">
              <a16:creationId xmlns:a16="http://schemas.microsoft.com/office/drawing/2014/main" id="{00000000-0008-0000-2000-0000A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4" name="345 CuadroTexto">
          <a:extLst>
            <a:ext uri="{FF2B5EF4-FFF2-40B4-BE49-F238E27FC236}">
              <a16:creationId xmlns:a16="http://schemas.microsoft.com/office/drawing/2014/main" id="{00000000-0008-0000-2000-0000A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5" name="346 CuadroTexto">
          <a:extLst>
            <a:ext uri="{FF2B5EF4-FFF2-40B4-BE49-F238E27FC236}">
              <a16:creationId xmlns:a16="http://schemas.microsoft.com/office/drawing/2014/main" id="{00000000-0008-0000-2000-0000A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6" name="347 CuadroTexto">
          <a:extLst>
            <a:ext uri="{FF2B5EF4-FFF2-40B4-BE49-F238E27FC236}">
              <a16:creationId xmlns:a16="http://schemas.microsoft.com/office/drawing/2014/main" id="{00000000-0008-0000-2000-0000A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7" name="348 CuadroTexto">
          <a:extLst>
            <a:ext uri="{FF2B5EF4-FFF2-40B4-BE49-F238E27FC236}">
              <a16:creationId xmlns:a16="http://schemas.microsoft.com/office/drawing/2014/main" id="{00000000-0008-0000-2000-0000A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8" name="349 CuadroTexto">
          <a:extLst>
            <a:ext uri="{FF2B5EF4-FFF2-40B4-BE49-F238E27FC236}">
              <a16:creationId xmlns:a16="http://schemas.microsoft.com/office/drawing/2014/main" id="{00000000-0008-0000-2000-0000A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39" name="350 CuadroTexto">
          <a:extLst>
            <a:ext uri="{FF2B5EF4-FFF2-40B4-BE49-F238E27FC236}">
              <a16:creationId xmlns:a16="http://schemas.microsoft.com/office/drawing/2014/main" id="{00000000-0008-0000-2000-0000A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0" name="351 CuadroTexto">
          <a:extLst>
            <a:ext uri="{FF2B5EF4-FFF2-40B4-BE49-F238E27FC236}">
              <a16:creationId xmlns:a16="http://schemas.microsoft.com/office/drawing/2014/main" id="{00000000-0008-0000-2000-0000B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1" name="352 CuadroTexto">
          <a:extLst>
            <a:ext uri="{FF2B5EF4-FFF2-40B4-BE49-F238E27FC236}">
              <a16:creationId xmlns:a16="http://schemas.microsoft.com/office/drawing/2014/main" id="{00000000-0008-0000-2000-0000B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2" name="353 CuadroTexto">
          <a:extLst>
            <a:ext uri="{FF2B5EF4-FFF2-40B4-BE49-F238E27FC236}">
              <a16:creationId xmlns:a16="http://schemas.microsoft.com/office/drawing/2014/main" id="{00000000-0008-0000-2000-0000B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3" name="354 CuadroTexto">
          <a:extLst>
            <a:ext uri="{FF2B5EF4-FFF2-40B4-BE49-F238E27FC236}">
              <a16:creationId xmlns:a16="http://schemas.microsoft.com/office/drawing/2014/main" id="{00000000-0008-0000-2000-0000B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4" name="355 CuadroTexto">
          <a:extLst>
            <a:ext uri="{FF2B5EF4-FFF2-40B4-BE49-F238E27FC236}">
              <a16:creationId xmlns:a16="http://schemas.microsoft.com/office/drawing/2014/main" id="{00000000-0008-0000-2000-0000B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5" name="356 CuadroTexto">
          <a:extLst>
            <a:ext uri="{FF2B5EF4-FFF2-40B4-BE49-F238E27FC236}">
              <a16:creationId xmlns:a16="http://schemas.microsoft.com/office/drawing/2014/main" id="{00000000-0008-0000-2000-0000B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6" name="357 CuadroTexto">
          <a:extLst>
            <a:ext uri="{FF2B5EF4-FFF2-40B4-BE49-F238E27FC236}">
              <a16:creationId xmlns:a16="http://schemas.microsoft.com/office/drawing/2014/main" id="{00000000-0008-0000-2000-0000B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7" name="358 CuadroTexto">
          <a:extLst>
            <a:ext uri="{FF2B5EF4-FFF2-40B4-BE49-F238E27FC236}">
              <a16:creationId xmlns:a16="http://schemas.microsoft.com/office/drawing/2014/main" id="{00000000-0008-0000-2000-0000B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8" name="359 CuadroTexto">
          <a:extLst>
            <a:ext uri="{FF2B5EF4-FFF2-40B4-BE49-F238E27FC236}">
              <a16:creationId xmlns:a16="http://schemas.microsoft.com/office/drawing/2014/main" id="{00000000-0008-0000-2000-0000B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49" name="360 CuadroTexto">
          <a:extLst>
            <a:ext uri="{FF2B5EF4-FFF2-40B4-BE49-F238E27FC236}">
              <a16:creationId xmlns:a16="http://schemas.microsoft.com/office/drawing/2014/main" id="{00000000-0008-0000-2000-0000B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0" name="361 CuadroTexto">
          <a:extLst>
            <a:ext uri="{FF2B5EF4-FFF2-40B4-BE49-F238E27FC236}">
              <a16:creationId xmlns:a16="http://schemas.microsoft.com/office/drawing/2014/main" id="{00000000-0008-0000-2000-0000B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1" name="362 CuadroTexto">
          <a:extLst>
            <a:ext uri="{FF2B5EF4-FFF2-40B4-BE49-F238E27FC236}">
              <a16:creationId xmlns:a16="http://schemas.microsoft.com/office/drawing/2014/main" id="{00000000-0008-0000-2000-0000B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2" name="363 CuadroTexto">
          <a:extLst>
            <a:ext uri="{FF2B5EF4-FFF2-40B4-BE49-F238E27FC236}">
              <a16:creationId xmlns:a16="http://schemas.microsoft.com/office/drawing/2014/main" id="{00000000-0008-0000-2000-0000B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3" name="364 CuadroTexto">
          <a:extLst>
            <a:ext uri="{FF2B5EF4-FFF2-40B4-BE49-F238E27FC236}">
              <a16:creationId xmlns:a16="http://schemas.microsoft.com/office/drawing/2014/main" id="{00000000-0008-0000-2000-0000B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4" name="365 CuadroTexto">
          <a:extLst>
            <a:ext uri="{FF2B5EF4-FFF2-40B4-BE49-F238E27FC236}">
              <a16:creationId xmlns:a16="http://schemas.microsoft.com/office/drawing/2014/main" id="{00000000-0008-0000-2000-0000B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5" name="366 CuadroTexto">
          <a:extLst>
            <a:ext uri="{FF2B5EF4-FFF2-40B4-BE49-F238E27FC236}">
              <a16:creationId xmlns:a16="http://schemas.microsoft.com/office/drawing/2014/main" id="{00000000-0008-0000-2000-0000B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6" name="367 CuadroTexto">
          <a:extLst>
            <a:ext uri="{FF2B5EF4-FFF2-40B4-BE49-F238E27FC236}">
              <a16:creationId xmlns:a16="http://schemas.microsoft.com/office/drawing/2014/main" id="{00000000-0008-0000-2000-0000C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7" name="368 CuadroTexto">
          <a:extLst>
            <a:ext uri="{FF2B5EF4-FFF2-40B4-BE49-F238E27FC236}">
              <a16:creationId xmlns:a16="http://schemas.microsoft.com/office/drawing/2014/main" id="{00000000-0008-0000-2000-0000C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8" name="369 CuadroTexto">
          <a:extLst>
            <a:ext uri="{FF2B5EF4-FFF2-40B4-BE49-F238E27FC236}">
              <a16:creationId xmlns:a16="http://schemas.microsoft.com/office/drawing/2014/main" id="{00000000-0008-0000-2000-0000C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59" name="370 CuadroTexto">
          <a:extLst>
            <a:ext uri="{FF2B5EF4-FFF2-40B4-BE49-F238E27FC236}">
              <a16:creationId xmlns:a16="http://schemas.microsoft.com/office/drawing/2014/main" id="{00000000-0008-0000-2000-0000C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0" name="371 CuadroTexto">
          <a:extLst>
            <a:ext uri="{FF2B5EF4-FFF2-40B4-BE49-F238E27FC236}">
              <a16:creationId xmlns:a16="http://schemas.microsoft.com/office/drawing/2014/main" id="{00000000-0008-0000-2000-0000C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1" name="372 CuadroTexto">
          <a:extLst>
            <a:ext uri="{FF2B5EF4-FFF2-40B4-BE49-F238E27FC236}">
              <a16:creationId xmlns:a16="http://schemas.microsoft.com/office/drawing/2014/main" id="{00000000-0008-0000-2000-0000C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2" name="373 CuadroTexto">
          <a:extLst>
            <a:ext uri="{FF2B5EF4-FFF2-40B4-BE49-F238E27FC236}">
              <a16:creationId xmlns:a16="http://schemas.microsoft.com/office/drawing/2014/main" id="{00000000-0008-0000-2000-0000C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3" name="374 CuadroTexto">
          <a:extLst>
            <a:ext uri="{FF2B5EF4-FFF2-40B4-BE49-F238E27FC236}">
              <a16:creationId xmlns:a16="http://schemas.microsoft.com/office/drawing/2014/main" id="{00000000-0008-0000-2000-0000C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4" name="375 CuadroTexto">
          <a:extLst>
            <a:ext uri="{FF2B5EF4-FFF2-40B4-BE49-F238E27FC236}">
              <a16:creationId xmlns:a16="http://schemas.microsoft.com/office/drawing/2014/main" id="{00000000-0008-0000-2000-0000C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5" name="376 CuadroTexto">
          <a:extLst>
            <a:ext uri="{FF2B5EF4-FFF2-40B4-BE49-F238E27FC236}">
              <a16:creationId xmlns:a16="http://schemas.microsoft.com/office/drawing/2014/main" id="{00000000-0008-0000-2000-0000C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6" name="377 CuadroTexto">
          <a:extLst>
            <a:ext uri="{FF2B5EF4-FFF2-40B4-BE49-F238E27FC236}">
              <a16:creationId xmlns:a16="http://schemas.microsoft.com/office/drawing/2014/main" id="{00000000-0008-0000-2000-0000C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7" name="378 CuadroTexto">
          <a:extLst>
            <a:ext uri="{FF2B5EF4-FFF2-40B4-BE49-F238E27FC236}">
              <a16:creationId xmlns:a16="http://schemas.microsoft.com/office/drawing/2014/main" id="{00000000-0008-0000-2000-0000C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8" name="379 CuadroTexto">
          <a:extLst>
            <a:ext uri="{FF2B5EF4-FFF2-40B4-BE49-F238E27FC236}">
              <a16:creationId xmlns:a16="http://schemas.microsoft.com/office/drawing/2014/main" id="{00000000-0008-0000-2000-0000C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69" name="380 CuadroTexto">
          <a:extLst>
            <a:ext uri="{FF2B5EF4-FFF2-40B4-BE49-F238E27FC236}">
              <a16:creationId xmlns:a16="http://schemas.microsoft.com/office/drawing/2014/main" id="{00000000-0008-0000-2000-0000C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0" name="381 CuadroTexto">
          <a:extLst>
            <a:ext uri="{FF2B5EF4-FFF2-40B4-BE49-F238E27FC236}">
              <a16:creationId xmlns:a16="http://schemas.microsoft.com/office/drawing/2014/main" id="{00000000-0008-0000-2000-0000C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1" name="382 CuadroTexto">
          <a:extLst>
            <a:ext uri="{FF2B5EF4-FFF2-40B4-BE49-F238E27FC236}">
              <a16:creationId xmlns:a16="http://schemas.microsoft.com/office/drawing/2014/main" id="{00000000-0008-0000-2000-0000C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2" name="383 CuadroTexto">
          <a:extLst>
            <a:ext uri="{FF2B5EF4-FFF2-40B4-BE49-F238E27FC236}">
              <a16:creationId xmlns:a16="http://schemas.microsoft.com/office/drawing/2014/main" id="{00000000-0008-0000-2000-0000D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3" name="384 CuadroTexto">
          <a:extLst>
            <a:ext uri="{FF2B5EF4-FFF2-40B4-BE49-F238E27FC236}">
              <a16:creationId xmlns:a16="http://schemas.microsoft.com/office/drawing/2014/main" id="{00000000-0008-0000-2000-0000D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4" name="385 CuadroTexto">
          <a:extLst>
            <a:ext uri="{FF2B5EF4-FFF2-40B4-BE49-F238E27FC236}">
              <a16:creationId xmlns:a16="http://schemas.microsoft.com/office/drawing/2014/main" id="{00000000-0008-0000-2000-0000D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5" name="386 CuadroTexto">
          <a:extLst>
            <a:ext uri="{FF2B5EF4-FFF2-40B4-BE49-F238E27FC236}">
              <a16:creationId xmlns:a16="http://schemas.microsoft.com/office/drawing/2014/main" id="{00000000-0008-0000-2000-0000D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6" name="387 CuadroTexto">
          <a:extLst>
            <a:ext uri="{FF2B5EF4-FFF2-40B4-BE49-F238E27FC236}">
              <a16:creationId xmlns:a16="http://schemas.microsoft.com/office/drawing/2014/main" id="{00000000-0008-0000-2000-0000D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7" name="388 CuadroTexto">
          <a:extLst>
            <a:ext uri="{FF2B5EF4-FFF2-40B4-BE49-F238E27FC236}">
              <a16:creationId xmlns:a16="http://schemas.microsoft.com/office/drawing/2014/main" id="{00000000-0008-0000-2000-0000D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8" name="389 CuadroTexto">
          <a:extLst>
            <a:ext uri="{FF2B5EF4-FFF2-40B4-BE49-F238E27FC236}">
              <a16:creationId xmlns:a16="http://schemas.microsoft.com/office/drawing/2014/main" id="{00000000-0008-0000-2000-0000D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79" name="390 CuadroTexto">
          <a:extLst>
            <a:ext uri="{FF2B5EF4-FFF2-40B4-BE49-F238E27FC236}">
              <a16:creationId xmlns:a16="http://schemas.microsoft.com/office/drawing/2014/main" id="{00000000-0008-0000-2000-0000D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0" name="391 CuadroTexto">
          <a:extLst>
            <a:ext uri="{FF2B5EF4-FFF2-40B4-BE49-F238E27FC236}">
              <a16:creationId xmlns:a16="http://schemas.microsoft.com/office/drawing/2014/main" id="{00000000-0008-0000-2000-0000D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1" name="392 CuadroTexto">
          <a:extLst>
            <a:ext uri="{FF2B5EF4-FFF2-40B4-BE49-F238E27FC236}">
              <a16:creationId xmlns:a16="http://schemas.microsoft.com/office/drawing/2014/main" id="{00000000-0008-0000-2000-0000D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2" name="393 CuadroTexto">
          <a:extLst>
            <a:ext uri="{FF2B5EF4-FFF2-40B4-BE49-F238E27FC236}">
              <a16:creationId xmlns:a16="http://schemas.microsoft.com/office/drawing/2014/main" id="{00000000-0008-0000-2000-0000D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3" name="394 CuadroTexto">
          <a:extLst>
            <a:ext uri="{FF2B5EF4-FFF2-40B4-BE49-F238E27FC236}">
              <a16:creationId xmlns:a16="http://schemas.microsoft.com/office/drawing/2014/main" id="{00000000-0008-0000-2000-0000D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4" name="395 CuadroTexto">
          <a:extLst>
            <a:ext uri="{FF2B5EF4-FFF2-40B4-BE49-F238E27FC236}">
              <a16:creationId xmlns:a16="http://schemas.microsoft.com/office/drawing/2014/main" id="{00000000-0008-0000-2000-0000D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5" name="396 CuadroTexto">
          <a:extLst>
            <a:ext uri="{FF2B5EF4-FFF2-40B4-BE49-F238E27FC236}">
              <a16:creationId xmlns:a16="http://schemas.microsoft.com/office/drawing/2014/main" id="{00000000-0008-0000-2000-0000D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6" name="397 CuadroTexto">
          <a:extLst>
            <a:ext uri="{FF2B5EF4-FFF2-40B4-BE49-F238E27FC236}">
              <a16:creationId xmlns:a16="http://schemas.microsoft.com/office/drawing/2014/main" id="{00000000-0008-0000-2000-0000D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7" name="398 CuadroTexto">
          <a:extLst>
            <a:ext uri="{FF2B5EF4-FFF2-40B4-BE49-F238E27FC236}">
              <a16:creationId xmlns:a16="http://schemas.microsoft.com/office/drawing/2014/main" id="{00000000-0008-0000-2000-0000D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8" name="399 CuadroTexto">
          <a:extLst>
            <a:ext uri="{FF2B5EF4-FFF2-40B4-BE49-F238E27FC236}">
              <a16:creationId xmlns:a16="http://schemas.microsoft.com/office/drawing/2014/main" id="{00000000-0008-0000-2000-0000E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89" name="400 CuadroTexto">
          <a:extLst>
            <a:ext uri="{FF2B5EF4-FFF2-40B4-BE49-F238E27FC236}">
              <a16:creationId xmlns:a16="http://schemas.microsoft.com/office/drawing/2014/main" id="{00000000-0008-0000-2000-0000E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0" name="401 CuadroTexto">
          <a:extLst>
            <a:ext uri="{FF2B5EF4-FFF2-40B4-BE49-F238E27FC236}">
              <a16:creationId xmlns:a16="http://schemas.microsoft.com/office/drawing/2014/main" id="{00000000-0008-0000-2000-0000E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1" name="402 CuadroTexto">
          <a:extLst>
            <a:ext uri="{FF2B5EF4-FFF2-40B4-BE49-F238E27FC236}">
              <a16:creationId xmlns:a16="http://schemas.microsoft.com/office/drawing/2014/main" id="{00000000-0008-0000-2000-0000E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2" name="403 CuadroTexto">
          <a:extLst>
            <a:ext uri="{FF2B5EF4-FFF2-40B4-BE49-F238E27FC236}">
              <a16:creationId xmlns:a16="http://schemas.microsoft.com/office/drawing/2014/main" id="{00000000-0008-0000-2000-0000E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3" name="404 CuadroTexto">
          <a:extLst>
            <a:ext uri="{FF2B5EF4-FFF2-40B4-BE49-F238E27FC236}">
              <a16:creationId xmlns:a16="http://schemas.microsoft.com/office/drawing/2014/main" id="{00000000-0008-0000-2000-0000E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4" name="405 CuadroTexto">
          <a:extLst>
            <a:ext uri="{FF2B5EF4-FFF2-40B4-BE49-F238E27FC236}">
              <a16:creationId xmlns:a16="http://schemas.microsoft.com/office/drawing/2014/main" id="{00000000-0008-0000-2000-0000E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5" name="406 CuadroTexto">
          <a:extLst>
            <a:ext uri="{FF2B5EF4-FFF2-40B4-BE49-F238E27FC236}">
              <a16:creationId xmlns:a16="http://schemas.microsoft.com/office/drawing/2014/main" id="{00000000-0008-0000-2000-0000E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6" name="407 CuadroTexto">
          <a:extLst>
            <a:ext uri="{FF2B5EF4-FFF2-40B4-BE49-F238E27FC236}">
              <a16:creationId xmlns:a16="http://schemas.microsoft.com/office/drawing/2014/main" id="{00000000-0008-0000-2000-0000E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7" name="408 CuadroTexto">
          <a:extLst>
            <a:ext uri="{FF2B5EF4-FFF2-40B4-BE49-F238E27FC236}">
              <a16:creationId xmlns:a16="http://schemas.microsoft.com/office/drawing/2014/main" id="{00000000-0008-0000-2000-0000E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8" name="409 CuadroTexto">
          <a:extLst>
            <a:ext uri="{FF2B5EF4-FFF2-40B4-BE49-F238E27FC236}">
              <a16:creationId xmlns:a16="http://schemas.microsoft.com/office/drawing/2014/main" id="{00000000-0008-0000-2000-0000E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099" name="410 CuadroTexto">
          <a:extLst>
            <a:ext uri="{FF2B5EF4-FFF2-40B4-BE49-F238E27FC236}">
              <a16:creationId xmlns:a16="http://schemas.microsoft.com/office/drawing/2014/main" id="{00000000-0008-0000-2000-0000E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0" name="411 CuadroTexto">
          <a:extLst>
            <a:ext uri="{FF2B5EF4-FFF2-40B4-BE49-F238E27FC236}">
              <a16:creationId xmlns:a16="http://schemas.microsoft.com/office/drawing/2014/main" id="{00000000-0008-0000-2000-0000E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1" name="412 CuadroTexto">
          <a:extLst>
            <a:ext uri="{FF2B5EF4-FFF2-40B4-BE49-F238E27FC236}">
              <a16:creationId xmlns:a16="http://schemas.microsoft.com/office/drawing/2014/main" id="{00000000-0008-0000-2000-0000E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2" name="413 CuadroTexto">
          <a:extLst>
            <a:ext uri="{FF2B5EF4-FFF2-40B4-BE49-F238E27FC236}">
              <a16:creationId xmlns:a16="http://schemas.microsoft.com/office/drawing/2014/main" id="{00000000-0008-0000-2000-0000E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3" name="414 CuadroTexto">
          <a:extLst>
            <a:ext uri="{FF2B5EF4-FFF2-40B4-BE49-F238E27FC236}">
              <a16:creationId xmlns:a16="http://schemas.microsoft.com/office/drawing/2014/main" id="{00000000-0008-0000-2000-0000E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4" name="415 CuadroTexto">
          <a:extLst>
            <a:ext uri="{FF2B5EF4-FFF2-40B4-BE49-F238E27FC236}">
              <a16:creationId xmlns:a16="http://schemas.microsoft.com/office/drawing/2014/main" id="{00000000-0008-0000-2000-0000F0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5" name="416 CuadroTexto">
          <a:extLst>
            <a:ext uri="{FF2B5EF4-FFF2-40B4-BE49-F238E27FC236}">
              <a16:creationId xmlns:a16="http://schemas.microsoft.com/office/drawing/2014/main" id="{00000000-0008-0000-2000-0000F1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6" name="417 CuadroTexto">
          <a:extLst>
            <a:ext uri="{FF2B5EF4-FFF2-40B4-BE49-F238E27FC236}">
              <a16:creationId xmlns:a16="http://schemas.microsoft.com/office/drawing/2014/main" id="{00000000-0008-0000-2000-0000F2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7" name="418 CuadroTexto">
          <a:extLst>
            <a:ext uri="{FF2B5EF4-FFF2-40B4-BE49-F238E27FC236}">
              <a16:creationId xmlns:a16="http://schemas.microsoft.com/office/drawing/2014/main" id="{00000000-0008-0000-2000-0000F3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8" name="419 CuadroTexto">
          <a:extLst>
            <a:ext uri="{FF2B5EF4-FFF2-40B4-BE49-F238E27FC236}">
              <a16:creationId xmlns:a16="http://schemas.microsoft.com/office/drawing/2014/main" id="{00000000-0008-0000-2000-0000F4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09" name="420 CuadroTexto">
          <a:extLst>
            <a:ext uri="{FF2B5EF4-FFF2-40B4-BE49-F238E27FC236}">
              <a16:creationId xmlns:a16="http://schemas.microsoft.com/office/drawing/2014/main" id="{00000000-0008-0000-2000-0000F5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0" name="421 CuadroTexto">
          <a:extLst>
            <a:ext uri="{FF2B5EF4-FFF2-40B4-BE49-F238E27FC236}">
              <a16:creationId xmlns:a16="http://schemas.microsoft.com/office/drawing/2014/main" id="{00000000-0008-0000-2000-0000F6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1" name="422 CuadroTexto">
          <a:extLst>
            <a:ext uri="{FF2B5EF4-FFF2-40B4-BE49-F238E27FC236}">
              <a16:creationId xmlns:a16="http://schemas.microsoft.com/office/drawing/2014/main" id="{00000000-0008-0000-2000-0000F7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2" name="440 CuadroTexto">
          <a:extLst>
            <a:ext uri="{FF2B5EF4-FFF2-40B4-BE49-F238E27FC236}">
              <a16:creationId xmlns:a16="http://schemas.microsoft.com/office/drawing/2014/main" id="{00000000-0008-0000-2000-0000F8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3" name="441 CuadroTexto">
          <a:extLst>
            <a:ext uri="{FF2B5EF4-FFF2-40B4-BE49-F238E27FC236}">
              <a16:creationId xmlns:a16="http://schemas.microsoft.com/office/drawing/2014/main" id="{00000000-0008-0000-2000-0000F9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4" name="442 CuadroTexto">
          <a:extLst>
            <a:ext uri="{FF2B5EF4-FFF2-40B4-BE49-F238E27FC236}">
              <a16:creationId xmlns:a16="http://schemas.microsoft.com/office/drawing/2014/main" id="{00000000-0008-0000-2000-0000FA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5" name="443 CuadroTexto">
          <a:extLst>
            <a:ext uri="{FF2B5EF4-FFF2-40B4-BE49-F238E27FC236}">
              <a16:creationId xmlns:a16="http://schemas.microsoft.com/office/drawing/2014/main" id="{00000000-0008-0000-2000-0000FB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6" name="444 CuadroTexto">
          <a:extLst>
            <a:ext uri="{FF2B5EF4-FFF2-40B4-BE49-F238E27FC236}">
              <a16:creationId xmlns:a16="http://schemas.microsoft.com/office/drawing/2014/main" id="{00000000-0008-0000-2000-0000FC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7" name="445 CuadroTexto">
          <a:extLst>
            <a:ext uri="{FF2B5EF4-FFF2-40B4-BE49-F238E27FC236}">
              <a16:creationId xmlns:a16="http://schemas.microsoft.com/office/drawing/2014/main" id="{00000000-0008-0000-2000-0000FD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8" name="446 CuadroTexto">
          <a:extLst>
            <a:ext uri="{FF2B5EF4-FFF2-40B4-BE49-F238E27FC236}">
              <a16:creationId xmlns:a16="http://schemas.microsoft.com/office/drawing/2014/main" id="{00000000-0008-0000-2000-0000FE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19" name="447 CuadroTexto">
          <a:extLst>
            <a:ext uri="{FF2B5EF4-FFF2-40B4-BE49-F238E27FC236}">
              <a16:creationId xmlns:a16="http://schemas.microsoft.com/office/drawing/2014/main" id="{00000000-0008-0000-2000-0000FF13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0" name="448 CuadroTexto">
          <a:extLst>
            <a:ext uri="{FF2B5EF4-FFF2-40B4-BE49-F238E27FC236}">
              <a16:creationId xmlns:a16="http://schemas.microsoft.com/office/drawing/2014/main" id="{00000000-0008-0000-2000-00000014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1" name="449 CuadroTexto">
          <a:extLst>
            <a:ext uri="{FF2B5EF4-FFF2-40B4-BE49-F238E27FC236}">
              <a16:creationId xmlns:a16="http://schemas.microsoft.com/office/drawing/2014/main" id="{00000000-0008-0000-2000-00000114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2" name="450 CuadroTexto">
          <a:extLst>
            <a:ext uri="{FF2B5EF4-FFF2-40B4-BE49-F238E27FC236}">
              <a16:creationId xmlns:a16="http://schemas.microsoft.com/office/drawing/2014/main" id="{00000000-0008-0000-2000-00000214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123" name="451 CuadroTexto">
          <a:extLst>
            <a:ext uri="{FF2B5EF4-FFF2-40B4-BE49-F238E27FC236}">
              <a16:creationId xmlns:a16="http://schemas.microsoft.com/office/drawing/2014/main" id="{00000000-0008-0000-2000-00000314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24" name="17 CuadroTexto">
          <a:extLst>
            <a:ext uri="{FF2B5EF4-FFF2-40B4-BE49-F238E27FC236}">
              <a16:creationId xmlns:a16="http://schemas.microsoft.com/office/drawing/2014/main" id="{00000000-0008-0000-2000-00000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5" name="90 CuadroTexto">
          <a:extLst>
            <a:ext uri="{FF2B5EF4-FFF2-40B4-BE49-F238E27FC236}">
              <a16:creationId xmlns:a16="http://schemas.microsoft.com/office/drawing/2014/main" id="{00000000-0008-0000-2000-000005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6" name="91 CuadroTexto">
          <a:extLst>
            <a:ext uri="{FF2B5EF4-FFF2-40B4-BE49-F238E27FC236}">
              <a16:creationId xmlns:a16="http://schemas.microsoft.com/office/drawing/2014/main" id="{00000000-0008-0000-2000-000006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7" name="92 CuadroTexto">
          <a:extLst>
            <a:ext uri="{FF2B5EF4-FFF2-40B4-BE49-F238E27FC236}">
              <a16:creationId xmlns:a16="http://schemas.microsoft.com/office/drawing/2014/main" id="{00000000-0008-0000-2000-000007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8" name="93 CuadroTexto">
          <a:extLst>
            <a:ext uri="{FF2B5EF4-FFF2-40B4-BE49-F238E27FC236}">
              <a16:creationId xmlns:a16="http://schemas.microsoft.com/office/drawing/2014/main" id="{00000000-0008-0000-2000-000008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29" name="94 CuadroTexto">
          <a:extLst>
            <a:ext uri="{FF2B5EF4-FFF2-40B4-BE49-F238E27FC236}">
              <a16:creationId xmlns:a16="http://schemas.microsoft.com/office/drawing/2014/main" id="{00000000-0008-0000-2000-000009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0" name="95 CuadroTexto">
          <a:extLst>
            <a:ext uri="{FF2B5EF4-FFF2-40B4-BE49-F238E27FC236}">
              <a16:creationId xmlns:a16="http://schemas.microsoft.com/office/drawing/2014/main" id="{00000000-0008-0000-2000-00000A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1" name="96 CuadroTexto">
          <a:extLst>
            <a:ext uri="{FF2B5EF4-FFF2-40B4-BE49-F238E27FC236}">
              <a16:creationId xmlns:a16="http://schemas.microsoft.com/office/drawing/2014/main" id="{00000000-0008-0000-2000-00000B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2" name="97 CuadroTexto">
          <a:extLst>
            <a:ext uri="{FF2B5EF4-FFF2-40B4-BE49-F238E27FC236}">
              <a16:creationId xmlns:a16="http://schemas.microsoft.com/office/drawing/2014/main" id="{00000000-0008-0000-2000-00000C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3" name="98 CuadroTexto">
          <a:extLst>
            <a:ext uri="{FF2B5EF4-FFF2-40B4-BE49-F238E27FC236}">
              <a16:creationId xmlns:a16="http://schemas.microsoft.com/office/drawing/2014/main" id="{00000000-0008-0000-2000-00000D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4" name="99 CuadroTexto">
          <a:extLst>
            <a:ext uri="{FF2B5EF4-FFF2-40B4-BE49-F238E27FC236}">
              <a16:creationId xmlns:a16="http://schemas.microsoft.com/office/drawing/2014/main" id="{00000000-0008-0000-2000-00000E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5" name="100 CuadroTexto">
          <a:extLst>
            <a:ext uri="{FF2B5EF4-FFF2-40B4-BE49-F238E27FC236}">
              <a16:creationId xmlns:a16="http://schemas.microsoft.com/office/drawing/2014/main" id="{00000000-0008-0000-2000-00000F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136" name="101 CuadroTexto">
          <a:extLst>
            <a:ext uri="{FF2B5EF4-FFF2-40B4-BE49-F238E27FC236}">
              <a16:creationId xmlns:a16="http://schemas.microsoft.com/office/drawing/2014/main" id="{00000000-0008-0000-2000-000010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7" name="118 CuadroTexto">
          <a:extLst>
            <a:ext uri="{FF2B5EF4-FFF2-40B4-BE49-F238E27FC236}">
              <a16:creationId xmlns:a16="http://schemas.microsoft.com/office/drawing/2014/main" id="{00000000-0008-0000-2000-00001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8" name="119 CuadroTexto">
          <a:extLst>
            <a:ext uri="{FF2B5EF4-FFF2-40B4-BE49-F238E27FC236}">
              <a16:creationId xmlns:a16="http://schemas.microsoft.com/office/drawing/2014/main" id="{00000000-0008-0000-2000-00001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39" name="120 CuadroTexto">
          <a:extLst>
            <a:ext uri="{FF2B5EF4-FFF2-40B4-BE49-F238E27FC236}">
              <a16:creationId xmlns:a16="http://schemas.microsoft.com/office/drawing/2014/main" id="{00000000-0008-0000-2000-00001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0" name="121 CuadroTexto">
          <a:extLst>
            <a:ext uri="{FF2B5EF4-FFF2-40B4-BE49-F238E27FC236}">
              <a16:creationId xmlns:a16="http://schemas.microsoft.com/office/drawing/2014/main" id="{00000000-0008-0000-2000-00001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1" name="122 CuadroTexto">
          <a:extLst>
            <a:ext uri="{FF2B5EF4-FFF2-40B4-BE49-F238E27FC236}">
              <a16:creationId xmlns:a16="http://schemas.microsoft.com/office/drawing/2014/main" id="{00000000-0008-0000-2000-00001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2" name="123 CuadroTexto">
          <a:extLst>
            <a:ext uri="{FF2B5EF4-FFF2-40B4-BE49-F238E27FC236}">
              <a16:creationId xmlns:a16="http://schemas.microsoft.com/office/drawing/2014/main" id="{00000000-0008-0000-2000-00001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3" name="124 CuadroTexto">
          <a:extLst>
            <a:ext uri="{FF2B5EF4-FFF2-40B4-BE49-F238E27FC236}">
              <a16:creationId xmlns:a16="http://schemas.microsoft.com/office/drawing/2014/main" id="{00000000-0008-0000-2000-00001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4" name="125 CuadroTexto">
          <a:extLst>
            <a:ext uri="{FF2B5EF4-FFF2-40B4-BE49-F238E27FC236}">
              <a16:creationId xmlns:a16="http://schemas.microsoft.com/office/drawing/2014/main" id="{00000000-0008-0000-2000-00001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5" name="143 CuadroTexto">
          <a:extLst>
            <a:ext uri="{FF2B5EF4-FFF2-40B4-BE49-F238E27FC236}">
              <a16:creationId xmlns:a16="http://schemas.microsoft.com/office/drawing/2014/main" id="{00000000-0008-0000-2000-00001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6" name="144 CuadroTexto">
          <a:extLst>
            <a:ext uri="{FF2B5EF4-FFF2-40B4-BE49-F238E27FC236}">
              <a16:creationId xmlns:a16="http://schemas.microsoft.com/office/drawing/2014/main" id="{00000000-0008-0000-2000-00001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7" name="145 CuadroTexto">
          <a:extLst>
            <a:ext uri="{FF2B5EF4-FFF2-40B4-BE49-F238E27FC236}">
              <a16:creationId xmlns:a16="http://schemas.microsoft.com/office/drawing/2014/main" id="{00000000-0008-0000-2000-00001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8" name="146 CuadroTexto">
          <a:extLst>
            <a:ext uri="{FF2B5EF4-FFF2-40B4-BE49-F238E27FC236}">
              <a16:creationId xmlns:a16="http://schemas.microsoft.com/office/drawing/2014/main" id="{00000000-0008-0000-2000-00001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49" name="147 CuadroTexto">
          <a:extLst>
            <a:ext uri="{FF2B5EF4-FFF2-40B4-BE49-F238E27FC236}">
              <a16:creationId xmlns:a16="http://schemas.microsoft.com/office/drawing/2014/main" id="{00000000-0008-0000-2000-00001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0" name="148 CuadroTexto">
          <a:extLst>
            <a:ext uri="{FF2B5EF4-FFF2-40B4-BE49-F238E27FC236}">
              <a16:creationId xmlns:a16="http://schemas.microsoft.com/office/drawing/2014/main" id="{00000000-0008-0000-2000-00001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1" name="149 CuadroTexto">
          <a:extLst>
            <a:ext uri="{FF2B5EF4-FFF2-40B4-BE49-F238E27FC236}">
              <a16:creationId xmlns:a16="http://schemas.microsoft.com/office/drawing/2014/main" id="{00000000-0008-0000-2000-00001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2" name="150 CuadroTexto">
          <a:extLst>
            <a:ext uri="{FF2B5EF4-FFF2-40B4-BE49-F238E27FC236}">
              <a16:creationId xmlns:a16="http://schemas.microsoft.com/office/drawing/2014/main" id="{00000000-0008-0000-2000-00002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3" name="151 CuadroTexto">
          <a:extLst>
            <a:ext uri="{FF2B5EF4-FFF2-40B4-BE49-F238E27FC236}">
              <a16:creationId xmlns:a16="http://schemas.microsoft.com/office/drawing/2014/main" id="{00000000-0008-0000-2000-00002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4" name="152 CuadroTexto">
          <a:extLst>
            <a:ext uri="{FF2B5EF4-FFF2-40B4-BE49-F238E27FC236}">
              <a16:creationId xmlns:a16="http://schemas.microsoft.com/office/drawing/2014/main" id="{00000000-0008-0000-2000-00002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5" name="153 CuadroTexto">
          <a:extLst>
            <a:ext uri="{FF2B5EF4-FFF2-40B4-BE49-F238E27FC236}">
              <a16:creationId xmlns:a16="http://schemas.microsoft.com/office/drawing/2014/main" id="{00000000-0008-0000-2000-00002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6" name="154 CuadroTexto">
          <a:extLst>
            <a:ext uri="{FF2B5EF4-FFF2-40B4-BE49-F238E27FC236}">
              <a16:creationId xmlns:a16="http://schemas.microsoft.com/office/drawing/2014/main" id="{00000000-0008-0000-2000-00002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7" name="155 CuadroTexto">
          <a:extLst>
            <a:ext uri="{FF2B5EF4-FFF2-40B4-BE49-F238E27FC236}">
              <a16:creationId xmlns:a16="http://schemas.microsoft.com/office/drawing/2014/main" id="{00000000-0008-0000-2000-00002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8" name="156 CuadroTexto">
          <a:extLst>
            <a:ext uri="{FF2B5EF4-FFF2-40B4-BE49-F238E27FC236}">
              <a16:creationId xmlns:a16="http://schemas.microsoft.com/office/drawing/2014/main" id="{00000000-0008-0000-2000-00002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59" name="157 CuadroTexto">
          <a:extLst>
            <a:ext uri="{FF2B5EF4-FFF2-40B4-BE49-F238E27FC236}">
              <a16:creationId xmlns:a16="http://schemas.microsoft.com/office/drawing/2014/main" id="{00000000-0008-0000-2000-00002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0" name="158 CuadroTexto">
          <a:extLst>
            <a:ext uri="{FF2B5EF4-FFF2-40B4-BE49-F238E27FC236}">
              <a16:creationId xmlns:a16="http://schemas.microsoft.com/office/drawing/2014/main" id="{00000000-0008-0000-2000-00002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1" name="159 CuadroTexto">
          <a:extLst>
            <a:ext uri="{FF2B5EF4-FFF2-40B4-BE49-F238E27FC236}">
              <a16:creationId xmlns:a16="http://schemas.microsoft.com/office/drawing/2014/main" id="{00000000-0008-0000-2000-00002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2" name="160 CuadroTexto">
          <a:extLst>
            <a:ext uri="{FF2B5EF4-FFF2-40B4-BE49-F238E27FC236}">
              <a16:creationId xmlns:a16="http://schemas.microsoft.com/office/drawing/2014/main" id="{00000000-0008-0000-2000-00002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3" name="161 CuadroTexto">
          <a:extLst>
            <a:ext uri="{FF2B5EF4-FFF2-40B4-BE49-F238E27FC236}">
              <a16:creationId xmlns:a16="http://schemas.microsoft.com/office/drawing/2014/main" id="{00000000-0008-0000-2000-00002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4" name="162 CuadroTexto">
          <a:extLst>
            <a:ext uri="{FF2B5EF4-FFF2-40B4-BE49-F238E27FC236}">
              <a16:creationId xmlns:a16="http://schemas.microsoft.com/office/drawing/2014/main" id="{00000000-0008-0000-2000-00002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5" name="163 CuadroTexto">
          <a:extLst>
            <a:ext uri="{FF2B5EF4-FFF2-40B4-BE49-F238E27FC236}">
              <a16:creationId xmlns:a16="http://schemas.microsoft.com/office/drawing/2014/main" id="{00000000-0008-0000-2000-00002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6" name="164 CuadroTexto">
          <a:extLst>
            <a:ext uri="{FF2B5EF4-FFF2-40B4-BE49-F238E27FC236}">
              <a16:creationId xmlns:a16="http://schemas.microsoft.com/office/drawing/2014/main" id="{00000000-0008-0000-2000-00002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7" name="165 CuadroTexto">
          <a:extLst>
            <a:ext uri="{FF2B5EF4-FFF2-40B4-BE49-F238E27FC236}">
              <a16:creationId xmlns:a16="http://schemas.microsoft.com/office/drawing/2014/main" id="{00000000-0008-0000-2000-00002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8" name="166 CuadroTexto">
          <a:extLst>
            <a:ext uri="{FF2B5EF4-FFF2-40B4-BE49-F238E27FC236}">
              <a16:creationId xmlns:a16="http://schemas.microsoft.com/office/drawing/2014/main" id="{00000000-0008-0000-2000-00003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69" name="167 CuadroTexto">
          <a:extLst>
            <a:ext uri="{FF2B5EF4-FFF2-40B4-BE49-F238E27FC236}">
              <a16:creationId xmlns:a16="http://schemas.microsoft.com/office/drawing/2014/main" id="{00000000-0008-0000-2000-00003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0" name="168 CuadroTexto">
          <a:extLst>
            <a:ext uri="{FF2B5EF4-FFF2-40B4-BE49-F238E27FC236}">
              <a16:creationId xmlns:a16="http://schemas.microsoft.com/office/drawing/2014/main" id="{00000000-0008-0000-2000-00003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1" name="169 CuadroTexto">
          <a:extLst>
            <a:ext uri="{FF2B5EF4-FFF2-40B4-BE49-F238E27FC236}">
              <a16:creationId xmlns:a16="http://schemas.microsoft.com/office/drawing/2014/main" id="{00000000-0008-0000-2000-00003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2" name="170 CuadroTexto">
          <a:extLst>
            <a:ext uri="{FF2B5EF4-FFF2-40B4-BE49-F238E27FC236}">
              <a16:creationId xmlns:a16="http://schemas.microsoft.com/office/drawing/2014/main" id="{00000000-0008-0000-2000-00003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3" name="171 CuadroTexto">
          <a:extLst>
            <a:ext uri="{FF2B5EF4-FFF2-40B4-BE49-F238E27FC236}">
              <a16:creationId xmlns:a16="http://schemas.microsoft.com/office/drawing/2014/main" id="{00000000-0008-0000-2000-00003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4" name="172 CuadroTexto">
          <a:extLst>
            <a:ext uri="{FF2B5EF4-FFF2-40B4-BE49-F238E27FC236}">
              <a16:creationId xmlns:a16="http://schemas.microsoft.com/office/drawing/2014/main" id="{00000000-0008-0000-2000-00003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5" name="173 CuadroTexto">
          <a:extLst>
            <a:ext uri="{FF2B5EF4-FFF2-40B4-BE49-F238E27FC236}">
              <a16:creationId xmlns:a16="http://schemas.microsoft.com/office/drawing/2014/main" id="{00000000-0008-0000-2000-00003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6" name="174 CuadroTexto">
          <a:extLst>
            <a:ext uri="{FF2B5EF4-FFF2-40B4-BE49-F238E27FC236}">
              <a16:creationId xmlns:a16="http://schemas.microsoft.com/office/drawing/2014/main" id="{00000000-0008-0000-2000-00003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7" name="175 CuadroTexto">
          <a:extLst>
            <a:ext uri="{FF2B5EF4-FFF2-40B4-BE49-F238E27FC236}">
              <a16:creationId xmlns:a16="http://schemas.microsoft.com/office/drawing/2014/main" id="{00000000-0008-0000-2000-00003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8" name="176 CuadroTexto">
          <a:extLst>
            <a:ext uri="{FF2B5EF4-FFF2-40B4-BE49-F238E27FC236}">
              <a16:creationId xmlns:a16="http://schemas.microsoft.com/office/drawing/2014/main" id="{00000000-0008-0000-2000-00003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79" name="177 CuadroTexto">
          <a:extLst>
            <a:ext uri="{FF2B5EF4-FFF2-40B4-BE49-F238E27FC236}">
              <a16:creationId xmlns:a16="http://schemas.microsoft.com/office/drawing/2014/main" id="{00000000-0008-0000-2000-00003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0" name="178 CuadroTexto">
          <a:extLst>
            <a:ext uri="{FF2B5EF4-FFF2-40B4-BE49-F238E27FC236}">
              <a16:creationId xmlns:a16="http://schemas.microsoft.com/office/drawing/2014/main" id="{00000000-0008-0000-2000-00003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1" name="179 CuadroTexto">
          <a:extLst>
            <a:ext uri="{FF2B5EF4-FFF2-40B4-BE49-F238E27FC236}">
              <a16:creationId xmlns:a16="http://schemas.microsoft.com/office/drawing/2014/main" id="{00000000-0008-0000-2000-00003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2" name="180 CuadroTexto">
          <a:extLst>
            <a:ext uri="{FF2B5EF4-FFF2-40B4-BE49-F238E27FC236}">
              <a16:creationId xmlns:a16="http://schemas.microsoft.com/office/drawing/2014/main" id="{00000000-0008-0000-2000-00003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3" name="181 CuadroTexto">
          <a:extLst>
            <a:ext uri="{FF2B5EF4-FFF2-40B4-BE49-F238E27FC236}">
              <a16:creationId xmlns:a16="http://schemas.microsoft.com/office/drawing/2014/main" id="{00000000-0008-0000-2000-00003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4" name="182 CuadroTexto">
          <a:extLst>
            <a:ext uri="{FF2B5EF4-FFF2-40B4-BE49-F238E27FC236}">
              <a16:creationId xmlns:a16="http://schemas.microsoft.com/office/drawing/2014/main" id="{00000000-0008-0000-2000-00004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5" name="183 CuadroTexto">
          <a:extLst>
            <a:ext uri="{FF2B5EF4-FFF2-40B4-BE49-F238E27FC236}">
              <a16:creationId xmlns:a16="http://schemas.microsoft.com/office/drawing/2014/main" id="{00000000-0008-0000-2000-00004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6" name="184 CuadroTexto">
          <a:extLst>
            <a:ext uri="{FF2B5EF4-FFF2-40B4-BE49-F238E27FC236}">
              <a16:creationId xmlns:a16="http://schemas.microsoft.com/office/drawing/2014/main" id="{00000000-0008-0000-2000-00004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7" name="185 CuadroTexto">
          <a:extLst>
            <a:ext uri="{FF2B5EF4-FFF2-40B4-BE49-F238E27FC236}">
              <a16:creationId xmlns:a16="http://schemas.microsoft.com/office/drawing/2014/main" id="{00000000-0008-0000-2000-00004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8" name="186 CuadroTexto">
          <a:extLst>
            <a:ext uri="{FF2B5EF4-FFF2-40B4-BE49-F238E27FC236}">
              <a16:creationId xmlns:a16="http://schemas.microsoft.com/office/drawing/2014/main" id="{00000000-0008-0000-2000-00004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89" name="187 CuadroTexto">
          <a:extLst>
            <a:ext uri="{FF2B5EF4-FFF2-40B4-BE49-F238E27FC236}">
              <a16:creationId xmlns:a16="http://schemas.microsoft.com/office/drawing/2014/main" id="{00000000-0008-0000-2000-00004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0" name="188 CuadroTexto">
          <a:extLst>
            <a:ext uri="{FF2B5EF4-FFF2-40B4-BE49-F238E27FC236}">
              <a16:creationId xmlns:a16="http://schemas.microsoft.com/office/drawing/2014/main" id="{00000000-0008-0000-2000-00004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1" name="189 CuadroTexto">
          <a:extLst>
            <a:ext uri="{FF2B5EF4-FFF2-40B4-BE49-F238E27FC236}">
              <a16:creationId xmlns:a16="http://schemas.microsoft.com/office/drawing/2014/main" id="{00000000-0008-0000-2000-00004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2" name="190 CuadroTexto">
          <a:extLst>
            <a:ext uri="{FF2B5EF4-FFF2-40B4-BE49-F238E27FC236}">
              <a16:creationId xmlns:a16="http://schemas.microsoft.com/office/drawing/2014/main" id="{00000000-0008-0000-2000-00004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3" name="191 CuadroTexto">
          <a:extLst>
            <a:ext uri="{FF2B5EF4-FFF2-40B4-BE49-F238E27FC236}">
              <a16:creationId xmlns:a16="http://schemas.microsoft.com/office/drawing/2014/main" id="{00000000-0008-0000-2000-00004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4" name="192 CuadroTexto">
          <a:extLst>
            <a:ext uri="{FF2B5EF4-FFF2-40B4-BE49-F238E27FC236}">
              <a16:creationId xmlns:a16="http://schemas.microsoft.com/office/drawing/2014/main" id="{00000000-0008-0000-2000-00004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5" name="193 CuadroTexto">
          <a:extLst>
            <a:ext uri="{FF2B5EF4-FFF2-40B4-BE49-F238E27FC236}">
              <a16:creationId xmlns:a16="http://schemas.microsoft.com/office/drawing/2014/main" id="{00000000-0008-0000-2000-00004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6" name="194 CuadroTexto">
          <a:extLst>
            <a:ext uri="{FF2B5EF4-FFF2-40B4-BE49-F238E27FC236}">
              <a16:creationId xmlns:a16="http://schemas.microsoft.com/office/drawing/2014/main" id="{00000000-0008-0000-2000-00004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7" name="195 CuadroTexto">
          <a:extLst>
            <a:ext uri="{FF2B5EF4-FFF2-40B4-BE49-F238E27FC236}">
              <a16:creationId xmlns:a16="http://schemas.microsoft.com/office/drawing/2014/main" id="{00000000-0008-0000-2000-00004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8" name="196 CuadroTexto">
          <a:extLst>
            <a:ext uri="{FF2B5EF4-FFF2-40B4-BE49-F238E27FC236}">
              <a16:creationId xmlns:a16="http://schemas.microsoft.com/office/drawing/2014/main" id="{00000000-0008-0000-2000-00004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199" name="197 CuadroTexto">
          <a:extLst>
            <a:ext uri="{FF2B5EF4-FFF2-40B4-BE49-F238E27FC236}">
              <a16:creationId xmlns:a16="http://schemas.microsoft.com/office/drawing/2014/main" id="{00000000-0008-0000-2000-00004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0" name="198 CuadroTexto">
          <a:extLst>
            <a:ext uri="{FF2B5EF4-FFF2-40B4-BE49-F238E27FC236}">
              <a16:creationId xmlns:a16="http://schemas.microsoft.com/office/drawing/2014/main" id="{00000000-0008-0000-2000-00005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1" name="199 CuadroTexto">
          <a:extLst>
            <a:ext uri="{FF2B5EF4-FFF2-40B4-BE49-F238E27FC236}">
              <a16:creationId xmlns:a16="http://schemas.microsoft.com/office/drawing/2014/main" id="{00000000-0008-0000-2000-00005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2" name="200 CuadroTexto">
          <a:extLst>
            <a:ext uri="{FF2B5EF4-FFF2-40B4-BE49-F238E27FC236}">
              <a16:creationId xmlns:a16="http://schemas.microsoft.com/office/drawing/2014/main" id="{00000000-0008-0000-2000-00005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3" name="201 CuadroTexto">
          <a:extLst>
            <a:ext uri="{FF2B5EF4-FFF2-40B4-BE49-F238E27FC236}">
              <a16:creationId xmlns:a16="http://schemas.microsoft.com/office/drawing/2014/main" id="{00000000-0008-0000-2000-00005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4" name="202 CuadroTexto">
          <a:extLst>
            <a:ext uri="{FF2B5EF4-FFF2-40B4-BE49-F238E27FC236}">
              <a16:creationId xmlns:a16="http://schemas.microsoft.com/office/drawing/2014/main" id="{00000000-0008-0000-2000-00005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5" name="203 CuadroTexto">
          <a:extLst>
            <a:ext uri="{FF2B5EF4-FFF2-40B4-BE49-F238E27FC236}">
              <a16:creationId xmlns:a16="http://schemas.microsoft.com/office/drawing/2014/main" id="{00000000-0008-0000-2000-00005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6" name="204 CuadroTexto">
          <a:extLst>
            <a:ext uri="{FF2B5EF4-FFF2-40B4-BE49-F238E27FC236}">
              <a16:creationId xmlns:a16="http://schemas.microsoft.com/office/drawing/2014/main" id="{00000000-0008-0000-2000-00005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7" name="205 CuadroTexto">
          <a:extLst>
            <a:ext uri="{FF2B5EF4-FFF2-40B4-BE49-F238E27FC236}">
              <a16:creationId xmlns:a16="http://schemas.microsoft.com/office/drawing/2014/main" id="{00000000-0008-0000-2000-00005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8" name="206 CuadroTexto">
          <a:extLst>
            <a:ext uri="{FF2B5EF4-FFF2-40B4-BE49-F238E27FC236}">
              <a16:creationId xmlns:a16="http://schemas.microsoft.com/office/drawing/2014/main" id="{00000000-0008-0000-2000-00005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09" name="207 CuadroTexto">
          <a:extLst>
            <a:ext uri="{FF2B5EF4-FFF2-40B4-BE49-F238E27FC236}">
              <a16:creationId xmlns:a16="http://schemas.microsoft.com/office/drawing/2014/main" id="{00000000-0008-0000-2000-00005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0" name="208 CuadroTexto">
          <a:extLst>
            <a:ext uri="{FF2B5EF4-FFF2-40B4-BE49-F238E27FC236}">
              <a16:creationId xmlns:a16="http://schemas.microsoft.com/office/drawing/2014/main" id="{00000000-0008-0000-2000-00005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1" name="209 CuadroTexto">
          <a:extLst>
            <a:ext uri="{FF2B5EF4-FFF2-40B4-BE49-F238E27FC236}">
              <a16:creationId xmlns:a16="http://schemas.microsoft.com/office/drawing/2014/main" id="{00000000-0008-0000-2000-00005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2" name="210 CuadroTexto">
          <a:extLst>
            <a:ext uri="{FF2B5EF4-FFF2-40B4-BE49-F238E27FC236}">
              <a16:creationId xmlns:a16="http://schemas.microsoft.com/office/drawing/2014/main" id="{00000000-0008-0000-2000-00005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3" name="211 CuadroTexto">
          <a:extLst>
            <a:ext uri="{FF2B5EF4-FFF2-40B4-BE49-F238E27FC236}">
              <a16:creationId xmlns:a16="http://schemas.microsoft.com/office/drawing/2014/main" id="{00000000-0008-0000-2000-00005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4" name="212 CuadroTexto">
          <a:extLst>
            <a:ext uri="{FF2B5EF4-FFF2-40B4-BE49-F238E27FC236}">
              <a16:creationId xmlns:a16="http://schemas.microsoft.com/office/drawing/2014/main" id="{00000000-0008-0000-2000-00005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5" name="213 CuadroTexto">
          <a:extLst>
            <a:ext uri="{FF2B5EF4-FFF2-40B4-BE49-F238E27FC236}">
              <a16:creationId xmlns:a16="http://schemas.microsoft.com/office/drawing/2014/main" id="{00000000-0008-0000-2000-00005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6" name="214 CuadroTexto">
          <a:extLst>
            <a:ext uri="{FF2B5EF4-FFF2-40B4-BE49-F238E27FC236}">
              <a16:creationId xmlns:a16="http://schemas.microsoft.com/office/drawing/2014/main" id="{00000000-0008-0000-2000-00006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7" name="215 CuadroTexto">
          <a:extLst>
            <a:ext uri="{FF2B5EF4-FFF2-40B4-BE49-F238E27FC236}">
              <a16:creationId xmlns:a16="http://schemas.microsoft.com/office/drawing/2014/main" id="{00000000-0008-0000-2000-00006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8" name="216 CuadroTexto">
          <a:extLst>
            <a:ext uri="{FF2B5EF4-FFF2-40B4-BE49-F238E27FC236}">
              <a16:creationId xmlns:a16="http://schemas.microsoft.com/office/drawing/2014/main" id="{00000000-0008-0000-2000-00006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19" name="217 CuadroTexto">
          <a:extLst>
            <a:ext uri="{FF2B5EF4-FFF2-40B4-BE49-F238E27FC236}">
              <a16:creationId xmlns:a16="http://schemas.microsoft.com/office/drawing/2014/main" id="{00000000-0008-0000-2000-00006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0" name="218 CuadroTexto">
          <a:extLst>
            <a:ext uri="{FF2B5EF4-FFF2-40B4-BE49-F238E27FC236}">
              <a16:creationId xmlns:a16="http://schemas.microsoft.com/office/drawing/2014/main" id="{00000000-0008-0000-2000-00006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1" name="219 CuadroTexto">
          <a:extLst>
            <a:ext uri="{FF2B5EF4-FFF2-40B4-BE49-F238E27FC236}">
              <a16:creationId xmlns:a16="http://schemas.microsoft.com/office/drawing/2014/main" id="{00000000-0008-0000-2000-00006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2" name="220 CuadroTexto">
          <a:extLst>
            <a:ext uri="{FF2B5EF4-FFF2-40B4-BE49-F238E27FC236}">
              <a16:creationId xmlns:a16="http://schemas.microsoft.com/office/drawing/2014/main" id="{00000000-0008-0000-2000-00006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3" name="221 CuadroTexto">
          <a:extLst>
            <a:ext uri="{FF2B5EF4-FFF2-40B4-BE49-F238E27FC236}">
              <a16:creationId xmlns:a16="http://schemas.microsoft.com/office/drawing/2014/main" id="{00000000-0008-0000-2000-00006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4" name="222 CuadroTexto">
          <a:extLst>
            <a:ext uri="{FF2B5EF4-FFF2-40B4-BE49-F238E27FC236}">
              <a16:creationId xmlns:a16="http://schemas.microsoft.com/office/drawing/2014/main" id="{00000000-0008-0000-2000-00006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5" name="223 CuadroTexto">
          <a:extLst>
            <a:ext uri="{FF2B5EF4-FFF2-40B4-BE49-F238E27FC236}">
              <a16:creationId xmlns:a16="http://schemas.microsoft.com/office/drawing/2014/main" id="{00000000-0008-0000-2000-00006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6" name="224 CuadroTexto">
          <a:extLst>
            <a:ext uri="{FF2B5EF4-FFF2-40B4-BE49-F238E27FC236}">
              <a16:creationId xmlns:a16="http://schemas.microsoft.com/office/drawing/2014/main" id="{00000000-0008-0000-2000-00006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7" name="225 CuadroTexto">
          <a:extLst>
            <a:ext uri="{FF2B5EF4-FFF2-40B4-BE49-F238E27FC236}">
              <a16:creationId xmlns:a16="http://schemas.microsoft.com/office/drawing/2014/main" id="{00000000-0008-0000-2000-00006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8" name="226 CuadroTexto">
          <a:extLst>
            <a:ext uri="{FF2B5EF4-FFF2-40B4-BE49-F238E27FC236}">
              <a16:creationId xmlns:a16="http://schemas.microsoft.com/office/drawing/2014/main" id="{00000000-0008-0000-2000-00006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29" name="227 CuadroTexto">
          <a:extLst>
            <a:ext uri="{FF2B5EF4-FFF2-40B4-BE49-F238E27FC236}">
              <a16:creationId xmlns:a16="http://schemas.microsoft.com/office/drawing/2014/main" id="{00000000-0008-0000-2000-00006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0" name="228 CuadroTexto">
          <a:extLst>
            <a:ext uri="{FF2B5EF4-FFF2-40B4-BE49-F238E27FC236}">
              <a16:creationId xmlns:a16="http://schemas.microsoft.com/office/drawing/2014/main" id="{00000000-0008-0000-2000-00006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1" name="229 CuadroTexto">
          <a:extLst>
            <a:ext uri="{FF2B5EF4-FFF2-40B4-BE49-F238E27FC236}">
              <a16:creationId xmlns:a16="http://schemas.microsoft.com/office/drawing/2014/main" id="{00000000-0008-0000-2000-00006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2" name="230 CuadroTexto">
          <a:extLst>
            <a:ext uri="{FF2B5EF4-FFF2-40B4-BE49-F238E27FC236}">
              <a16:creationId xmlns:a16="http://schemas.microsoft.com/office/drawing/2014/main" id="{00000000-0008-0000-2000-00007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3" name="231 CuadroTexto">
          <a:extLst>
            <a:ext uri="{FF2B5EF4-FFF2-40B4-BE49-F238E27FC236}">
              <a16:creationId xmlns:a16="http://schemas.microsoft.com/office/drawing/2014/main" id="{00000000-0008-0000-2000-00007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4" name="232 CuadroTexto">
          <a:extLst>
            <a:ext uri="{FF2B5EF4-FFF2-40B4-BE49-F238E27FC236}">
              <a16:creationId xmlns:a16="http://schemas.microsoft.com/office/drawing/2014/main" id="{00000000-0008-0000-2000-00007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5" name="233 CuadroTexto">
          <a:extLst>
            <a:ext uri="{FF2B5EF4-FFF2-40B4-BE49-F238E27FC236}">
              <a16:creationId xmlns:a16="http://schemas.microsoft.com/office/drawing/2014/main" id="{00000000-0008-0000-2000-00007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6" name="234 CuadroTexto">
          <a:extLst>
            <a:ext uri="{FF2B5EF4-FFF2-40B4-BE49-F238E27FC236}">
              <a16:creationId xmlns:a16="http://schemas.microsoft.com/office/drawing/2014/main" id="{00000000-0008-0000-2000-00007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7" name="235 CuadroTexto">
          <a:extLst>
            <a:ext uri="{FF2B5EF4-FFF2-40B4-BE49-F238E27FC236}">
              <a16:creationId xmlns:a16="http://schemas.microsoft.com/office/drawing/2014/main" id="{00000000-0008-0000-2000-00007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8" name="236 CuadroTexto">
          <a:extLst>
            <a:ext uri="{FF2B5EF4-FFF2-40B4-BE49-F238E27FC236}">
              <a16:creationId xmlns:a16="http://schemas.microsoft.com/office/drawing/2014/main" id="{00000000-0008-0000-2000-00007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39" name="237 CuadroTexto">
          <a:extLst>
            <a:ext uri="{FF2B5EF4-FFF2-40B4-BE49-F238E27FC236}">
              <a16:creationId xmlns:a16="http://schemas.microsoft.com/office/drawing/2014/main" id="{00000000-0008-0000-2000-00007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0" name="238 CuadroTexto">
          <a:extLst>
            <a:ext uri="{FF2B5EF4-FFF2-40B4-BE49-F238E27FC236}">
              <a16:creationId xmlns:a16="http://schemas.microsoft.com/office/drawing/2014/main" id="{00000000-0008-0000-2000-00007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1" name="239 CuadroTexto">
          <a:extLst>
            <a:ext uri="{FF2B5EF4-FFF2-40B4-BE49-F238E27FC236}">
              <a16:creationId xmlns:a16="http://schemas.microsoft.com/office/drawing/2014/main" id="{00000000-0008-0000-2000-00007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2" name="240 CuadroTexto">
          <a:extLst>
            <a:ext uri="{FF2B5EF4-FFF2-40B4-BE49-F238E27FC236}">
              <a16:creationId xmlns:a16="http://schemas.microsoft.com/office/drawing/2014/main" id="{00000000-0008-0000-2000-00007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3" name="241 CuadroTexto">
          <a:extLst>
            <a:ext uri="{FF2B5EF4-FFF2-40B4-BE49-F238E27FC236}">
              <a16:creationId xmlns:a16="http://schemas.microsoft.com/office/drawing/2014/main" id="{00000000-0008-0000-2000-00007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4" name="242 CuadroTexto">
          <a:extLst>
            <a:ext uri="{FF2B5EF4-FFF2-40B4-BE49-F238E27FC236}">
              <a16:creationId xmlns:a16="http://schemas.microsoft.com/office/drawing/2014/main" id="{00000000-0008-0000-2000-00007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5" name="243 CuadroTexto">
          <a:extLst>
            <a:ext uri="{FF2B5EF4-FFF2-40B4-BE49-F238E27FC236}">
              <a16:creationId xmlns:a16="http://schemas.microsoft.com/office/drawing/2014/main" id="{00000000-0008-0000-2000-00007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6" name="244 CuadroTexto">
          <a:extLst>
            <a:ext uri="{FF2B5EF4-FFF2-40B4-BE49-F238E27FC236}">
              <a16:creationId xmlns:a16="http://schemas.microsoft.com/office/drawing/2014/main" id="{00000000-0008-0000-2000-00007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7" name="245 CuadroTexto">
          <a:extLst>
            <a:ext uri="{FF2B5EF4-FFF2-40B4-BE49-F238E27FC236}">
              <a16:creationId xmlns:a16="http://schemas.microsoft.com/office/drawing/2014/main" id="{00000000-0008-0000-2000-00007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8" name="246 CuadroTexto">
          <a:extLst>
            <a:ext uri="{FF2B5EF4-FFF2-40B4-BE49-F238E27FC236}">
              <a16:creationId xmlns:a16="http://schemas.microsoft.com/office/drawing/2014/main" id="{00000000-0008-0000-2000-00008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49" name="247 CuadroTexto">
          <a:extLst>
            <a:ext uri="{FF2B5EF4-FFF2-40B4-BE49-F238E27FC236}">
              <a16:creationId xmlns:a16="http://schemas.microsoft.com/office/drawing/2014/main" id="{00000000-0008-0000-2000-00008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0" name="248 CuadroTexto">
          <a:extLst>
            <a:ext uri="{FF2B5EF4-FFF2-40B4-BE49-F238E27FC236}">
              <a16:creationId xmlns:a16="http://schemas.microsoft.com/office/drawing/2014/main" id="{00000000-0008-0000-2000-00008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1" name="249 CuadroTexto">
          <a:extLst>
            <a:ext uri="{FF2B5EF4-FFF2-40B4-BE49-F238E27FC236}">
              <a16:creationId xmlns:a16="http://schemas.microsoft.com/office/drawing/2014/main" id="{00000000-0008-0000-2000-00008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2" name="250 CuadroTexto">
          <a:extLst>
            <a:ext uri="{FF2B5EF4-FFF2-40B4-BE49-F238E27FC236}">
              <a16:creationId xmlns:a16="http://schemas.microsoft.com/office/drawing/2014/main" id="{00000000-0008-0000-2000-00008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3" name="251 CuadroTexto">
          <a:extLst>
            <a:ext uri="{FF2B5EF4-FFF2-40B4-BE49-F238E27FC236}">
              <a16:creationId xmlns:a16="http://schemas.microsoft.com/office/drawing/2014/main" id="{00000000-0008-0000-2000-00008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4" name="252 CuadroTexto">
          <a:extLst>
            <a:ext uri="{FF2B5EF4-FFF2-40B4-BE49-F238E27FC236}">
              <a16:creationId xmlns:a16="http://schemas.microsoft.com/office/drawing/2014/main" id="{00000000-0008-0000-2000-00008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5" name="253 CuadroTexto">
          <a:extLst>
            <a:ext uri="{FF2B5EF4-FFF2-40B4-BE49-F238E27FC236}">
              <a16:creationId xmlns:a16="http://schemas.microsoft.com/office/drawing/2014/main" id="{00000000-0008-0000-2000-00008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6" name="254 CuadroTexto">
          <a:extLst>
            <a:ext uri="{FF2B5EF4-FFF2-40B4-BE49-F238E27FC236}">
              <a16:creationId xmlns:a16="http://schemas.microsoft.com/office/drawing/2014/main" id="{00000000-0008-0000-2000-00008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7" name="255 CuadroTexto">
          <a:extLst>
            <a:ext uri="{FF2B5EF4-FFF2-40B4-BE49-F238E27FC236}">
              <a16:creationId xmlns:a16="http://schemas.microsoft.com/office/drawing/2014/main" id="{00000000-0008-0000-2000-00008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8" name="256 CuadroTexto">
          <a:extLst>
            <a:ext uri="{FF2B5EF4-FFF2-40B4-BE49-F238E27FC236}">
              <a16:creationId xmlns:a16="http://schemas.microsoft.com/office/drawing/2014/main" id="{00000000-0008-0000-2000-00008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59" name="257 CuadroTexto">
          <a:extLst>
            <a:ext uri="{FF2B5EF4-FFF2-40B4-BE49-F238E27FC236}">
              <a16:creationId xmlns:a16="http://schemas.microsoft.com/office/drawing/2014/main" id="{00000000-0008-0000-2000-00008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0" name="258 CuadroTexto">
          <a:extLst>
            <a:ext uri="{FF2B5EF4-FFF2-40B4-BE49-F238E27FC236}">
              <a16:creationId xmlns:a16="http://schemas.microsoft.com/office/drawing/2014/main" id="{00000000-0008-0000-2000-00008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1" name="259 CuadroTexto">
          <a:extLst>
            <a:ext uri="{FF2B5EF4-FFF2-40B4-BE49-F238E27FC236}">
              <a16:creationId xmlns:a16="http://schemas.microsoft.com/office/drawing/2014/main" id="{00000000-0008-0000-2000-00008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2" name="260 CuadroTexto">
          <a:extLst>
            <a:ext uri="{FF2B5EF4-FFF2-40B4-BE49-F238E27FC236}">
              <a16:creationId xmlns:a16="http://schemas.microsoft.com/office/drawing/2014/main" id="{00000000-0008-0000-2000-00008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3" name="261 CuadroTexto">
          <a:extLst>
            <a:ext uri="{FF2B5EF4-FFF2-40B4-BE49-F238E27FC236}">
              <a16:creationId xmlns:a16="http://schemas.microsoft.com/office/drawing/2014/main" id="{00000000-0008-0000-2000-00008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4" name="262 CuadroTexto">
          <a:extLst>
            <a:ext uri="{FF2B5EF4-FFF2-40B4-BE49-F238E27FC236}">
              <a16:creationId xmlns:a16="http://schemas.microsoft.com/office/drawing/2014/main" id="{00000000-0008-0000-2000-00009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5" name="263 CuadroTexto">
          <a:extLst>
            <a:ext uri="{FF2B5EF4-FFF2-40B4-BE49-F238E27FC236}">
              <a16:creationId xmlns:a16="http://schemas.microsoft.com/office/drawing/2014/main" id="{00000000-0008-0000-2000-00009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6" name="264 CuadroTexto">
          <a:extLst>
            <a:ext uri="{FF2B5EF4-FFF2-40B4-BE49-F238E27FC236}">
              <a16:creationId xmlns:a16="http://schemas.microsoft.com/office/drawing/2014/main" id="{00000000-0008-0000-2000-00009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7" name="265 CuadroTexto">
          <a:extLst>
            <a:ext uri="{FF2B5EF4-FFF2-40B4-BE49-F238E27FC236}">
              <a16:creationId xmlns:a16="http://schemas.microsoft.com/office/drawing/2014/main" id="{00000000-0008-0000-2000-00009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8" name="266 CuadroTexto">
          <a:extLst>
            <a:ext uri="{FF2B5EF4-FFF2-40B4-BE49-F238E27FC236}">
              <a16:creationId xmlns:a16="http://schemas.microsoft.com/office/drawing/2014/main" id="{00000000-0008-0000-2000-00009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69" name="267 CuadroTexto">
          <a:extLst>
            <a:ext uri="{FF2B5EF4-FFF2-40B4-BE49-F238E27FC236}">
              <a16:creationId xmlns:a16="http://schemas.microsoft.com/office/drawing/2014/main" id="{00000000-0008-0000-2000-00009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0" name="285 CuadroTexto">
          <a:extLst>
            <a:ext uri="{FF2B5EF4-FFF2-40B4-BE49-F238E27FC236}">
              <a16:creationId xmlns:a16="http://schemas.microsoft.com/office/drawing/2014/main" id="{00000000-0008-0000-2000-00009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1" name="286 CuadroTexto">
          <a:extLst>
            <a:ext uri="{FF2B5EF4-FFF2-40B4-BE49-F238E27FC236}">
              <a16:creationId xmlns:a16="http://schemas.microsoft.com/office/drawing/2014/main" id="{00000000-0008-0000-2000-00009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2" name="287 CuadroTexto">
          <a:extLst>
            <a:ext uri="{FF2B5EF4-FFF2-40B4-BE49-F238E27FC236}">
              <a16:creationId xmlns:a16="http://schemas.microsoft.com/office/drawing/2014/main" id="{00000000-0008-0000-2000-00009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3" name="288 CuadroTexto">
          <a:extLst>
            <a:ext uri="{FF2B5EF4-FFF2-40B4-BE49-F238E27FC236}">
              <a16:creationId xmlns:a16="http://schemas.microsoft.com/office/drawing/2014/main" id="{00000000-0008-0000-2000-00009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4" name="289 CuadroTexto">
          <a:extLst>
            <a:ext uri="{FF2B5EF4-FFF2-40B4-BE49-F238E27FC236}">
              <a16:creationId xmlns:a16="http://schemas.microsoft.com/office/drawing/2014/main" id="{00000000-0008-0000-2000-00009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5" name="290 CuadroTexto">
          <a:extLst>
            <a:ext uri="{FF2B5EF4-FFF2-40B4-BE49-F238E27FC236}">
              <a16:creationId xmlns:a16="http://schemas.microsoft.com/office/drawing/2014/main" id="{00000000-0008-0000-2000-00009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6" name="291 CuadroTexto">
          <a:extLst>
            <a:ext uri="{FF2B5EF4-FFF2-40B4-BE49-F238E27FC236}">
              <a16:creationId xmlns:a16="http://schemas.microsoft.com/office/drawing/2014/main" id="{00000000-0008-0000-2000-00009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7" name="292 CuadroTexto">
          <a:extLst>
            <a:ext uri="{FF2B5EF4-FFF2-40B4-BE49-F238E27FC236}">
              <a16:creationId xmlns:a16="http://schemas.microsoft.com/office/drawing/2014/main" id="{00000000-0008-0000-2000-00009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8" name="293 CuadroTexto">
          <a:extLst>
            <a:ext uri="{FF2B5EF4-FFF2-40B4-BE49-F238E27FC236}">
              <a16:creationId xmlns:a16="http://schemas.microsoft.com/office/drawing/2014/main" id="{00000000-0008-0000-2000-00009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79" name="294 CuadroTexto">
          <a:extLst>
            <a:ext uri="{FF2B5EF4-FFF2-40B4-BE49-F238E27FC236}">
              <a16:creationId xmlns:a16="http://schemas.microsoft.com/office/drawing/2014/main" id="{00000000-0008-0000-2000-00009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0" name="295 CuadroTexto">
          <a:extLst>
            <a:ext uri="{FF2B5EF4-FFF2-40B4-BE49-F238E27FC236}">
              <a16:creationId xmlns:a16="http://schemas.microsoft.com/office/drawing/2014/main" id="{00000000-0008-0000-2000-0000A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1" name="296 CuadroTexto">
          <a:extLst>
            <a:ext uri="{FF2B5EF4-FFF2-40B4-BE49-F238E27FC236}">
              <a16:creationId xmlns:a16="http://schemas.microsoft.com/office/drawing/2014/main" id="{00000000-0008-0000-2000-0000A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82" name="17 CuadroTexto">
          <a:extLst>
            <a:ext uri="{FF2B5EF4-FFF2-40B4-BE49-F238E27FC236}">
              <a16:creationId xmlns:a16="http://schemas.microsoft.com/office/drawing/2014/main" id="{00000000-0008-0000-2000-0000A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3" name="90 CuadroTexto">
          <a:extLst>
            <a:ext uri="{FF2B5EF4-FFF2-40B4-BE49-F238E27FC236}">
              <a16:creationId xmlns:a16="http://schemas.microsoft.com/office/drawing/2014/main" id="{00000000-0008-0000-2000-0000A3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4" name="91 CuadroTexto">
          <a:extLst>
            <a:ext uri="{FF2B5EF4-FFF2-40B4-BE49-F238E27FC236}">
              <a16:creationId xmlns:a16="http://schemas.microsoft.com/office/drawing/2014/main" id="{00000000-0008-0000-2000-0000A4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5" name="92 CuadroTexto">
          <a:extLst>
            <a:ext uri="{FF2B5EF4-FFF2-40B4-BE49-F238E27FC236}">
              <a16:creationId xmlns:a16="http://schemas.microsoft.com/office/drawing/2014/main" id="{00000000-0008-0000-2000-0000A5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6" name="93 CuadroTexto">
          <a:extLst>
            <a:ext uri="{FF2B5EF4-FFF2-40B4-BE49-F238E27FC236}">
              <a16:creationId xmlns:a16="http://schemas.microsoft.com/office/drawing/2014/main" id="{00000000-0008-0000-2000-0000A6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7" name="94 CuadroTexto">
          <a:extLst>
            <a:ext uri="{FF2B5EF4-FFF2-40B4-BE49-F238E27FC236}">
              <a16:creationId xmlns:a16="http://schemas.microsoft.com/office/drawing/2014/main" id="{00000000-0008-0000-2000-0000A7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8" name="95 CuadroTexto">
          <a:extLst>
            <a:ext uri="{FF2B5EF4-FFF2-40B4-BE49-F238E27FC236}">
              <a16:creationId xmlns:a16="http://schemas.microsoft.com/office/drawing/2014/main" id="{00000000-0008-0000-2000-0000A8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89" name="96 CuadroTexto">
          <a:extLst>
            <a:ext uri="{FF2B5EF4-FFF2-40B4-BE49-F238E27FC236}">
              <a16:creationId xmlns:a16="http://schemas.microsoft.com/office/drawing/2014/main" id="{00000000-0008-0000-2000-0000A9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0" name="97 CuadroTexto">
          <a:extLst>
            <a:ext uri="{FF2B5EF4-FFF2-40B4-BE49-F238E27FC236}">
              <a16:creationId xmlns:a16="http://schemas.microsoft.com/office/drawing/2014/main" id="{00000000-0008-0000-2000-0000AA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1" name="98 CuadroTexto">
          <a:extLst>
            <a:ext uri="{FF2B5EF4-FFF2-40B4-BE49-F238E27FC236}">
              <a16:creationId xmlns:a16="http://schemas.microsoft.com/office/drawing/2014/main" id="{00000000-0008-0000-2000-0000AB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2" name="99 CuadroTexto">
          <a:extLst>
            <a:ext uri="{FF2B5EF4-FFF2-40B4-BE49-F238E27FC236}">
              <a16:creationId xmlns:a16="http://schemas.microsoft.com/office/drawing/2014/main" id="{00000000-0008-0000-2000-0000AC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3" name="100 CuadroTexto">
          <a:extLst>
            <a:ext uri="{FF2B5EF4-FFF2-40B4-BE49-F238E27FC236}">
              <a16:creationId xmlns:a16="http://schemas.microsoft.com/office/drawing/2014/main" id="{00000000-0008-0000-2000-0000AD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294" name="101 CuadroTexto">
          <a:extLst>
            <a:ext uri="{FF2B5EF4-FFF2-40B4-BE49-F238E27FC236}">
              <a16:creationId xmlns:a16="http://schemas.microsoft.com/office/drawing/2014/main" id="{00000000-0008-0000-2000-0000AE14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5" name="118 CuadroTexto">
          <a:extLst>
            <a:ext uri="{FF2B5EF4-FFF2-40B4-BE49-F238E27FC236}">
              <a16:creationId xmlns:a16="http://schemas.microsoft.com/office/drawing/2014/main" id="{00000000-0008-0000-2000-0000A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6" name="119 CuadroTexto">
          <a:extLst>
            <a:ext uri="{FF2B5EF4-FFF2-40B4-BE49-F238E27FC236}">
              <a16:creationId xmlns:a16="http://schemas.microsoft.com/office/drawing/2014/main" id="{00000000-0008-0000-2000-0000B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7" name="120 CuadroTexto">
          <a:extLst>
            <a:ext uri="{FF2B5EF4-FFF2-40B4-BE49-F238E27FC236}">
              <a16:creationId xmlns:a16="http://schemas.microsoft.com/office/drawing/2014/main" id="{00000000-0008-0000-2000-0000B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8" name="121 CuadroTexto">
          <a:extLst>
            <a:ext uri="{FF2B5EF4-FFF2-40B4-BE49-F238E27FC236}">
              <a16:creationId xmlns:a16="http://schemas.microsoft.com/office/drawing/2014/main" id="{00000000-0008-0000-2000-0000B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299" name="122 CuadroTexto">
          <a:extLst>
            <a:ext uri="{FF2B5EF4-FFF2-40B4-BE49-F238E27FC236}">
              <a16:creationId xmlns:a16="http://schemas.microsoft.com/office/drawing/2014/main" id="{00000000-0008-0000-2000-0000B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0" name="123 CuadroTexto">
          <a:extLst>
            <a:ext uri="{FF2B5EF4-FFF2-40B4-BE49-F238E27FC236}">
              <a16:creationId xmlns:a16="http://schemas.microsoft.com/office/drawing/2014/main" id="{00000000-0008-0000-2000-0000B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1" name="124 CuadroTexto">
          <a:extLst>
            <a:ext uri="{FF2B5EF4-FFF2-40B4-BE49-F238E27FC236}">
              <a16:creationId xmlns:a16="http://schemas.microsoft.com/office/drawing/2014/main" id="{00000000-0008-0000-2000-0000B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2" name="125 CuadroTexto">
          <a:extLst>
            <a:ext uri="{FF2B5EF4-FFF2-40B4-BE49-F238E27FC236}">
              <a16:creationId xmlns:a16="http://schemas.microsoft.com/office/drawing/2014/main" id="{00000000-0008-0000-2000-0000B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3" name="143 CuadroTexto">
          <a:extLst>
            <a:ext uri="{FF2B5EF4-FFF2-40B4-BE49-F238E27FC236}">
              <a16:creationId xmlns:a16="http://schemas.microsoft.com/office/drawing/2014/main" id="{00000000-0008-0000-2000-0000B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4" name="144 CuadroTexto">
          <a:extLst>
            <a:ext uri="{FF2B5EF4-FFF2-40B4-BE49-F238E27FC236}">
              <a16:creationId xmlns:a16="http://schemas.microsoft.com/office/drawing/2014/main" id="{00000000-0008-0000-2000-0000B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5" name="145 CuadroTexto">
          <a:extLst>
            <a:ext uri="{FF2B5EF4-FFF2-40B4-BE49-F238E27FC236}">
              <a16:creationId xmlns:a16="http://schemas.microsoft.com/office/drawing/2014/main" id="{00000000-0008-0000-2000-0000B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6" name="146 CuadroTexto">
          <a:extLst>
            <a:ext uri="{FF2B5EF4-FFF2-40B4-BE49-F238E27FC236}">
              <a16:creationId xmlns:a16="http://schemas.microsoft.com/office/drawing/2014/main" id="{00000000-0008-0000-2000-0000B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7" name="147 CuadroTexto">
          <a:extLst>
            <a:ext uri="{FF2B5EF4-FFF2-40B4-BE49-F238E27FC236}">
              <a16:creationId xmlns:a16="http://schemas.microsoft.com/office/drawing/2014/main" id="{00000000-0008-0000-2000-0000B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8" name="148 CuadroTexto">
          <a:extLst>
            <a:ext uri="{FF2B5EF4-FFF2-40B4-BE49-F238E27FC236}">
              <a16:creationId xmlns:a16="http://schemas.microsoft.com/office/drawing/2014/main" id="{00000000-0008-0000-2000-0000B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09" name="149 CuadroTexto">
          <a:extLst>
            <a:ext uri="{FF2B5EF4-FFF2-40B4-BE49-F238E27FC236}">
              <a16:creationId xmlns:a16="http://schemas.microsoft.com/office/drawing/2014/main" id="{00000000-0008-0000-2000-0000B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0" name="150 CuadroTexto">
          <a:extLst>
            <a:ext uri="{FF2B5EF4-FFF2-40B4-BE49-F238E27FC236}">
              <a16:creationId xmlns:a16="http://schemas.microsoft.com/office/drawing/2014/main" id="{00000000-0008-0000-2000-0000B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1" name="151 CuadroTexto">
          <a:extLst>
            <a:ext uri="{FF2B5EF4-FFF2-40B4-BE49-F238E27FC236}">
              <a16:creationId xmlns:a16="http://schemas.microsoft.com/office/drawing/2014/main" id="{00000000-0008-0000-2000-0000B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2" name="152 CuadroTexto">
          <a:extLst>
            <a:ext uri="{FF2B5EF4-FFF2-40B4-BE49-F238E27FC236}">
              <a16:creationId xmlns:a16="http://schemas.microsoft.com/office/drawing/2014/main" id="{00000000-0008-0000-2000-0000C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3" name="153 CuadroTexto">
          <a:extLst>
            <a:ext uri="{FF2B5EF4-FFF2-40B4-BE49-F238E27FC236}">
              <a16:creationId xmlns:a16="http://schemas.microsoft.com/office/drawing/2014/main" id="{00000000-0008-0000-2000-0000C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4" name="154 CuadroTexto">
          <a:extLst>
            <a:ext uri="{FF2B5EF4-FFF2-40B4-BE49-F238E27FC236}">
              <a16:creationId xmlns:a16="http://schemas.microsoft.com/office/drawing/2014/main" id="{00000000-0008-0000-2000-0000C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5" name="155 CuadroTexto">
          <a:extLst>
            <a:ext uri="{FF2B5EF4-FFF2-40B4-BE49-F238E27FC236}">
              <a16:creationId xmlns:a16="http://schemas.microsoft.com/office/drawing/2014/main" id="{00000000-0008-0000-2000-0000C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6" name="156 CuadroTexto">
          <a:extLst>
            <a:ext uri="{FF2B5EF4-FFF2-40B4-BE49-F238E27FC236}">
              <a16:creationId xmlns:a16="http://schemas.microsoft.com/office/drawing/2014/main" id="{00000000-0008-0000-2000-0000C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7" name="157 CuadroTexto">
          <a:extLst>
            <a:ext uri="{FF2B5EF4-FFF2-40B4-BE49-F238E27FC236}">
              <a16:creationId xmlns:a16="http://schemas.microsoft.com/office/drawing/2014/main" id="{00000000-0008-0000-2000-0000C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8" name="158 CuadroTexto">
          <a:extLst>
            <a:ext uri="{FF2B5EF4-FFF2-40B4-BE49-F238E27FC236}">
              <a16:creationId xmlns:a16="http://schemas.microsoft.com/office/drawing/2014/main" id="{00000000-0008-0000-2000-0000C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19" name="159 CuadroTexto">
          <a:extLst>
            <a:ext uri="{FF2B5EF4-FFF2-40B4-BE49-F238E27FC236}">
              <a16:creationId xmlns:a16="http://schemas.microsoft.com/office/drawing/2014/main" id="{00000000-0008-0000-2000-0000C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0" name="160 CuadroTexto">
          <a:extLst>
            <a:ext uri="{FF2B5EF4-FFF2-40B4-BE49-F238E27FC236}">
              <a16:creationId xmlns:a16="http://schemas.microsoft.com/office/drawing/2014/main" id="{00000000-0008-0000-2000-0000C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1" name="161 CuadroTexto">
          <a:extLst>
            <a:ext uri="{FF2B5EF4-FFF2-40B4-BE49-F238E27FC236}">
              <a16:creationId xmlns:a16="http://schemas.microsoft.com/office/drawing/2014/main" id="{00000000-0008-0000-2000-0000C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2" name="162 CuadroTexto">
          <a:extLst>
            <a:ext uri="{FF2B5EF4-FFF2-40B4-BE49-F238E27FC236}">
              <a16:creationId xmlns:a16="http://schemas.microsoft.com/office/drawing/2014/main" id="{00000000-0008-0000-2000-0000C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3" name="163 CuadroTexto">
          <a:extLst>
            <a:ext uri="{FF2B5EF4-FFF2-40B4-BE49-F238E27FC236}">
              <a16:creationId xmlns:a16="http://schemas.microsoft.com/office/drawing/2014/main" id="{00000000-0008-0000-2000-0000C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4" name="164 CuadroTexto">
          <a:extLst>
            <a:ext uri="{FF2B5EF4-FFF2-40B4-BE49-F238E27FC236}">
              <a16:creationId xmlns:a16="http://schemas.microsoft.com/office/drawing/2014/main" id="{00000000-0008-0000-2000-0000C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5" name="165 CuadroTexto">
          <a:extLst>
            <a:ext uri="{FF2B5EF4-FFF2-40B4-BE49-F238E27FC236}">
              <a16:creationId xmlns:a16="http://schemas.microsoft.com/office/drawing/2014/main" id="{00000000-0008-0000-2000-0000C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6" name="166 CuadroTexto">
          <a:extLst>
            <a:ext uri="{FF2B5EF4-FFF2-40B4-BE49-F238E27FC236}">
              <a16:creationId xmlns:a16="http://schemas.microsoft.com/office/drawing/2014/main" id="{00000000-0008-0000-2000-0000C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7" name="167 CuadroTexto">
          <a:extLst>
            <a:ext uri="{FF2B5EF4-FFF2-40B4-BE49-F238E27FC236}">
              <a16:creationId xmlns:a16="http://schemas.microsoft.com/office/drawing/2014/main" id="{00000000-0008-0000-2000-0000C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8" name="168 CuadroTexto">
          <a:extLst>
            <a:ext uri="{FF2B5EF4-FFF2-40B4-BE49-F238E27FC236}">
              <a16:creationId xmlns:a16="http://schemas.microsoft.com/office/drawing/2014/main" id="{00000000-0008-0000-2000-0000D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29" name="169 CuadroTexto">
          <a:extLst>
            <a:ext uri="{FF2B5EF4-FFF2-40B4-BE49-F238E27FC236}">
              <a16:creationId xmlns:a16="http://schemas.microsoft.com/office/drawing/2014/main" id="{00000000-0008-0000-2000-0000D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0" name="170 CuadroTexto">
          <a:extLst>
            <a:ext uri="{FF2B5EF4-FFF2-40B4-BE49-F238E27FC236}">
              <a16:creationId xmlns:a16="http://schemas.microsoft.com/office/drawing/2014/main" id="{00000000-0008-0000-2000-0000D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1" name="171 CuadroTexto">
          <a:extLst>
            <a:ext uri="{FF2B5EF4-FFF2-40B4-BE49-F238E27FC236}">
              <a16:creationId xmlns:a16="http://schemas.microsoft.com/office/drawing/2014/main" id="{00000000-0008-0000-2000-0000D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2" name="172 CuadroTexto">
          <a:extLst>
            <a:ext uri="{FF2B5EF4-FFF2-40B4-BE49-F238E27FC236}">
              <a16:creationId xmlns:a16="http://schemas.microsoft.com/office/drawing/2014/main" id="{00000000-0008-0000-2000-0000D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3" name="173 CuadroTexto">
          <a:extLst>
            <a:ext uri="{FF2B5EF4-FFF2-40B4-BE49-F238E27FC236}">
              <a16:creationId xmlns:a16="http://schemas.microsoft.com/office/drawing/2014/main" id="{00000000-0008-0000-2000-0000D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4" name="174 CuadroTexto">
          <a:extLst>
            <a:ext uri="{FF2B5EF4-FFF2-40B4-BE49-F238E27FC236}">
              <a16:creationId xmlns:a16="http://schemas.microsoft.com/office/drawing/2014/main" id="{00000000-0008-0000-2000-0000D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5" name="175 CuadroTexto">
          <a:extLst>
            <a:ext uri="{FF2B5EF4-FFF2-40B4-BE49-F238E27FC236}">
              <a16:creationId xmlns:a16="http://schemas.microsoft.com/office/drawing/2014/main" id="{00000000-0008-0000-2000-0000D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6" name="176 CuadroTexto">
          <a:extLst>
            <a:ext uri="{FF2B5EF4-FFF2-40B4-BE49-F238E27FC236}">
              <a16:creationId xmlns:a16="http://schemas.microsoft.com/office/drawing/2014/main" id="{00000000-0008-0000-2000-0000D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7" name="177 CuadroTexto">
          <a:extLst>
            <a:ext uri="{FF2B5EF4-FFF2-40B4-BE49-F238E27FC236}">
              <a16:creationId xmlns:a16="http://schemas.microsoft.com/office/drawing/2014/main" id="{00000000-0008-0000-2000-0000D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8" name="178 CuadroTexto">
          <a:extLst>
            <a:ext uri="{FF2B5EF4-FFF2-40B4-BE49-F238E27FC236}">
              <a16:creationId xmlns:a16="http://schemas.microsoft.com/office/drawing/2014/main" id="{00000000-0008-0000-2000-0000D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39" name="179 CuadroTexto">
          <a:extLst>
            <a:ext uri="{FF2B5EF4-FFF2-40B4-BE49-F238E27FC236}">
              <a16:creationId xmlns:a16="http://schemas.microsoft.com/office/drawing/2014/main" id="{00000000-0008-0000-2000-0000D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0" name="180 CuadroTexto">
          <a:extLst>
            <a:ext uri="{FF2B5EF4-FFF2-40B4-BE49-F238E27FC236}">
              <a16:creationId xmlns:a16="http://schemas.microsoft.com/office/drawing/2014/main" id="{00000000-0008-0000-2000-0000D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1" name="181 CuadroTexto">
          <a:extLst>
            <a:ext uri="{FF2B5EF4-FFF2-40B4-BE49-F238E27FC236}">
              <a16:creationId xmlns:a16="http://schemas.microsoft.com/office/drawing/2014/main" id="{00000000-0008-0000-2000-0000D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2" name="182 CuadroTexto">
          <a:extLst>
            <a:ext uri="{FF2B5EF4-FFF2-40B4-BE49-F238E27FC236}">
              <a16:creationId xmlns:a16="http://schemas.microsoft.com/office/drawing/2014/main" id="{00000000-0008-0000-2000-0000D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3" name="183 CuadroTexto">
          <a:extLst>
            <a:ext uri="{FF2B5EF4-FFF2-40B4-BE49-F238E27FC236}">
              <a16:creationId xmlns:a16="http://schemas.microsoft.com/office/drawing/2014/main" id="{00000000-0008-0000-2000-0000D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4" name="184 CuadroTexto">
          <a:extLst>
            <a:ext uri="{FF2B5EF4-FFF2-40B4-BE49-F238E27FC236}">
              <a16:creationId xmlns:a16="http://schemas.microsoft.com/office/drawing/2014/main" id="{00000000-0008-0000-2000-0000E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5" name="185 CuadroTexto">
          <a:extLst>
            <a:ext uri="{FF2B5EF4-FFF2-40B4-BE49-F238E27FC236}">
              <a16:creationId xmlns:a16="http://schemas.microsoft.com/office/drawing/2014/main" id="{00000000-0008-0000-2000-0000E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6" name="186 CuadroTexto">
          <a:extLst>
            <a:ext uri="{FF2B5EF4-FFF2-40B4-BE49-F238E27FC236}">
              <a16:creationId xmlns:a16="http://schemas.microsoft.com/office/drawing/2014/main" id="{00000000-0008-0000-2000-0000E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7" name="187 CuadroTexto">
          <a:extLst>
            <a:ext uri="{FF2B5EF4-FFF2-40B4-BE49-F238E27FC236}">
              <a16:creationId xmlns:a16="http://schemas.microsoft.com/office/drawing/2014/main" id="{00000000-0008-0000-2000-0000E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8" name="188 CuadroTexto">
          <a:extLst>
            <a:ext uri="{FF2B5EF4-FFF2-40B4-BE49-F238E27FC236}">
              <a16:creationId xmlns:a16="http://schemas.microsoft.com/office/drawing/2014/main" id="{00000000-0008-0000-2000-0000E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49" name="189 CuadroTexto">
          <a:extLst>
            <a:ext uri="{FF2B5EF4-FFF2-40B4-BE49-F238E27FC236}">
              <a16:creationId xmlns:a16="http://schemas.microsoft.com/office/drawing/2014/main" id="{00000000-0008-0000-2000-0000E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0" name="190 CuadroTexto">
          <a:extLst>
            <a:ext uri="{FF2B5EF4-FFF2-40B4-BE49-F238E27FC236}">
              <a16:creationId xmlns:a16="http://schemas.microsoft.com/office/drawing/2014/main" id="{00000000-0008-0000-2000-0000E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1" name="191 CuadroTexto">
          <a:extLst>
            <a:ext uri="{FF2B5EF4-FFF2-40B4-BE49-F238E27FC236}">
              <a16:creationId xmlns:a16="http://schemas.microsoft.com/office/drawing/2014/main" id="{00000000-0008-0000-2000-0000E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2" name="192 CuadroTexto">
          <a:extLst>
            <a:ext uri="{FF2B5EF4-FFF2-40B4-BE49-F238E27FC236}">
              <a16:creationId xmlns:a16="http://schemas.microsoft.com/office/drawing/2014/main" id="{00000000-0008-0000-2000-0000E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3" name="193 CuadroTexto">
          <a:extLst>
            <a:ext uri="{FF2B5EF4-FFF2-40B4-BE49-F238E27FC236}">
              <a16:creationId xmlns:a16="http://schemas.microsoft.com/office/drawing/2014/main" id="{00000000-0008-0000-2000-0000E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4" name="194 CuadroTexto">
          <a:extLst>
            <a:ext uri="{FF2B5EF4-FFF2-40B4-BE49-F238E27FC236}">
              <a16:creationId xmlns:a16="http://schemas.microsoft.com/office/drawing/2014/main" id="{00000000-0008-0000-2000-0000E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5" name="195 CuadroTexto">
          <a:extLst>
            <a:ext uri="{FF2B5EF4-FFF2-40B4-BE49-F238E27FC236}">
              <a16:creationId xmlns:a16="http://schemas.microsoft.com/office/drawing/2014/main" id="{00000000-0008-0000-2000-0000E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6" name="196 CuadroTexto">
          <a:extLst>
            <a:ext uri="{FF2B5EF4-FFF2-40B4-BE49-F238E27FC236}">
              <a16:creationId xmlns:a16="http://schemas.microsoft.com/office/drawing/2014/main" id="{00000000-0008-0000-2000-0000E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7" name="197 CuadroTexto">
          <a:extLst>
            <a:ext uri="{FF2B5EF4-FFF2-40B4-BE49-F238E27FC236}">
              <a16:creationId xmlns:a16="http://schemas.microsoft.com/office/drawing/2014/main" id="{00000000-0008-0000-2000-0000E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8" name="198 CuadroTexto">
          <a:extLst>
            <a:ext uri="{FF2B5EF4-FFF2-40B4-BE49-F238E27FC236}">
              <a16:creationId xmlns:a16="http://schemas.microsoft.com/office/drawing/2014/main" id="{00000000-0008-0000-2000-0000E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59" name="199 CuadroTexto">
          <a:extLst>
            <a:ext uri="{FF2B5EF4-FFF2-40B4-BE49-F238E27FC236}">
              <a16:creationId xmlns:a16="http://schemas.microsoft.com/office/drawing/2014/main" id="{00000000-0008-0000-2000-0000E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0" name="200 CuadroTexto">
          <a:extLst>
            <a:ext uri="{FF2B5EF4-FFF2-40B4-BE49-F238E27FC236}">
              <a16:creationId xmlns:a16="http://schemas.microsoft.com/office/drawing/2014/main" id="{00000000-0008-0000-2000-0000F0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1" name="201 CuadroTexto">
          <a:extLst>
            <a:ext uri="{FF2B5EF4-FFF2-40B4-BE49-F238E27FC236}">
              <a16:creationId xmlns:a16="http://schemas.microsoft.com/office/drawing/2014/main" id="{00000000-0008-0000-2000-0000F1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2" name="202 CuadroTexto">
          <a:extLst>
            <a:ext uri="{FF2B5EF4-FFF2-40B4-BE49-F238E27FC236}">
              <a16:creationId xmlns:a16="http://schemas.microsoft.com/office/drawing/2014/main" id="{00000000-0008-0000-2000-0000F2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3" name="203 CuadroTexto">
          <a:extLst>
            <a:ext uri="{FF2B5EF4-FFF2-40B4-BE49-F238E27FC236}">
              <a16:creationId xmlns:a16="http://schemas.microsoft.com/office/drawing/2014/main" id="{00000000-0008-0000-2000-0000F3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4" name="204 CuadroTexto">
          <a:extLst>
            <a:ext uri="{FF2B5EF4-FFF2-40B4-BE49-F238E27FC236}">
              <a16:creationId xmlns:a16="http://schemas.microsoft.com/office/drawing/2014/main" id="{00000000-0008-0000-2000-0000F4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5" name="205 CuadroTexto">
          <a:extLst>
            <a:ext uri="{FF2B5EF4-FFF2-40B4-BE49-F238E27FC236}">
              <a16:creationId xmlns:a16="http://schemas.microsoft.com/office/drawing/2014/main" id="{00000000-0008-0000-2000-0000F5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6" name="206 CuadroTexto">
          <a:extLst>
            <a:ext uri="{FF2B5EF4-FFF2-40B4-BE49-F238E27FC236}">
              <a16:creationId xmlns:a16="http://schemas.microsoft.com/office/drawing/2014/main" id="{00000000-0008-0000-2000-0000F6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7" name="207 CuadroTexto">
          <a:extLst>
            <a:ext uri="{FF2B5EF4-FFF2-40B4-BE49-F238E27FC236}">
              <a16:creationId xmlns:a16="http://schemas.microsoft.com/office/drawing/2014/main" id="{00000000-0008-0000-2000-0000F7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8" name="208 CuadroTexto">
          <a:extLst>
            <a:ext uri="{FF2B5EF4-FFF2-40B4-BE49-F238E27FC236}">
              <a16:creationId xmlns:a16="http://schemas.microsoft.com/office/drawing/2014/main" id="{00000000-0008-0000-2000-0000F8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69" name="209 CuadroTexto">
          <a:extLst>
            <a:ext uri="{FF2B5EF4-FFF2-40B4-BE49-F238E27FC236}">
              <a16:creationId xmlns:a16="http://schemas.microsoft.com/office/drawing/2014/main" id="{00000000-0008-0000-2000-0000F9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0" name="210 CuadroTexto">
          <a:extLst>
            <a:ext uri="{FF2B5EF4-FFF2-40B4-BE49-F238E27FC236}">
              <a16:creationId xmlns:a16="http://schemas.microsoft.com/office/drawing/2014/main" id="{00000000-0008-0000-2000-0000FA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1" name="211 CuadroTexto">
          <a:extLst>
            <a:ext uri="{FF2B5EF4-FFF2-40B4-BE49-F238E27FC236}">
              <a16:creationId xmlns:a16="http://schemas.microsoft.com/office/drawing/2014/main" id="{00000000-0008-0000-2000-0000FB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2" name="212 CuadroTexto">
          <a:extLst>
            <a:ext uri="{FF2B5EF4-FFF2-40B4-BE49-F238E27FC236}">
              <a16:creationId xmlns:a16="http://schemas.microsoft.com/office/drawing/2014/main" id="{00000000-0008-0000-2000-0000FC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3" name="213 CuadroTexto">
          <a:extLst>
            <a:ext uri="{FF2B5EF4-FFF2-40B4-BE49-F238E27FC236}">
              <a16:creationId xmlns:a16="http://schemas.microsoft.com/office/drawing/2014/main" id="{00000000-0008-0000-2000-0000FD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4" name="214 CuadroTexto">
          <a:extLst>
            <a:ext uri="{FF2B5EF4-FFF2-40B4-BE49-F238E27FC236}">
              <a16:creationId xmlns:a16="http://schemas.microsoft.com/office/drawing/2014/main" id="{00000000-0008-0000-2000-0000FE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5" name="215 CuadroTexto">
          <a:extLst>
            <a:ext uri="{FF2B5EF4-FFF2-40B4-BE49-F238E27FC236}">
              <a16:creationId xmlns:a16="http://schemas.microsoft.com/office/drawing/2014/main" id="{00000000-0008-0000-2000-0000FF14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6" name="216 CuadroTexto">
          <a:extLst>
            <a:ext uri="{FF2B5EF4-FFF2-40B4-BE49-F238E27FC236}">
              <a16:creationId xmlns:a16="http://schemas.microsoft.com/office/drawing/2014/main" id="{00000000-0008-0000-2000-00000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7" name="217 CuadroTexto">
          <a:extLst>
            <a:ext uri="{FF2B5EF4-FFF2-40B4-BE49-F238E27FC236}">
              <a16:creationId xmlns:a16="http://schemas.microsoft.com/office/drawing/2014/main" id="{00000000-0008-0000-2000-00000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8" name="218 CuadroTexto">
          <a:extLst>
            <a:ext uri="{FF2B5EF4-FFF2-40B4-BE49-F238E27FC236}">
              <a16:creationId xmlns:a16="http://schemas.microsoft.com/office/drawing/2014/main" id="{00000000-0008-0000-2000-00000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79" name="219 CuadroTexto">
          <a:extLst>
            <a:ext uri="{FF2B5EF4-FFF2-40B4-BE49-F238E27FC236}">
              <a16:creationId xmlns:a16="http://schemas.microsoft.com/office/drawing/2014/main" id="{00000000-0008-0000-2000-00000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0" name="220 CuadroTexto">
          <a:extLst>
            <a:ext uri="{FF2B5EF4-FFF2-40B4-BE49-F238E27FC236}">
              <a16:creationId xmlns:a16="http://schemas.microsoft.com/office/drawing/2014/main" id="{00000000-0008-0000-2000-00000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1" name="221 CuadroTexto">
          <a:extLst>
            <a:ext uri="{FF2B5EF4-FFF2-40B4-BE49-F238E27FC236}">
              <a16:creationId xmlns:a16="http://schemas.microsoft.com/office/drawing/2014/main" id="{00000000-0008-0000-2000-00000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2" name="222 CuadroTexto">
          <a:extLst>
            <a:ext uri="{FF2B5EF4-FFF2-40B4-BE49-F238E27FC236}">
              <a16:creationId xmlns:a16="http://schemas.microsoft.com/office/drawing/2014/main" id="{00000000-0008-0000-2000-00000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3" name="223 CuadroTexto">
          <a:extLst>
            <a:ext uri="{FF2B5EF4-FFF2-40B4-BE49-F238E27FC236}">
              <a16:creationId xmlns:a16="http://schemas.microsoft.com/office/drawing/2014/main" id="{00000000-0008-0000-2000-00000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4" name="224 CuadroTexto">
          <a:extLst>
            <a:ext uri="{FF2B5EF4-FFF2-40B4-BE49-F238E27FC236}">
              <a16:creationId xmlns:a16="http://schemas.microsoft.com/office/drawing/2014/main" id="{00000000-0008-0000-2000-00000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5" name="225 CuadroTexto">
          <a:extLst>
            <a:ext uri="{FF2B5EF4-FFF2-40B4-BE49-F238E27FC236}">
              <a16:creationId xmlns:a16="http://schemas.microsoft.com/office/drawing/2014/main" id="{00000000-0008-0000-2000-00000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6" name="226 CuadroTexto">
          <a:extLst>
            <a:ext uri="{FF2B5EF4-FFF2-40B4-BE49-F238E27FC236}">
              <a16:creationId xmlns:a16="http://schemas.microsoft.com/office/drawing/2014/main" id="{00000000-0008-0000-2000-00000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7" name="227 CuadroTexto">
          <a:extLst>
            <a:ext uri="{FF2B5EF4-FFF2-40B4-BE49-F238E27FC236}">
              <a16:creationId xmlns:a16="http://schemas.microsoft.com/office/drawing/2014/main" id="{00000000-0008-0000-2000-00000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8" name="228 CuadroTexto">
          <a:extLst>
            <a:ext uri="{FF2B5EF4-FFF2-40B4-BE49-F238E27FC236}">
              <a16:creationId xmlns:a16="http://schemas.microsoft.com/office/drawing/2014/main" id="{00000000-0008-0000-2000-00000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89" name="229 CuadroTexto">
          <a:extLst>
            <a:ext uri="{FF2B5EF4-FFF2-40B4-BE49-F238E27FC236}">
              <a16:creationId xmlns:a16="http://schemas.microsoft.com/office/drawing/2014/main" id="{00000000-0008-0000-2000-00000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0" name="230 CuadroTexto">
          <a:extLst>
            <a:ext uri="{FF2B5EF4-FFF2-40B4-BE49-F238E27FC236}">
              <a16:creationId xmlns:a16="http://schemas.microsoft.com/office/drawing/2014/main" id="{00000000-0008-0000-2000-00000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1" name="231 CuadroTexto">
          <a:extLst>
            <a:ext uri="{FF2B5EF4-FFF2-40B4-BE49-F238E27FC236}">
              <a16:creationId xmlns:a16="http://schemas.microsoft.com/office/drawing/2014/main" id="{00000000-0008-0000-2000-00000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2" name="232 CuadroTexto">
          <a:extLst>
            <a:ext uri="{FF2B5EF4-FFF2-40B4-BE49-F238E27FC236}">
              <a16:creationId xmlns:a16="http://schemas.microsoft.com/office/drawing/2014/main" id="{00000000-0008-0000-2000-00001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3" name="233 CuadroTexto">
          <a:extLst>
            <a:ext uri="{FF2B5EF4-FFF2-40B4-BE49-F238E27FC236}">
              <a16:creationId xmlns:a16="http://schemas.microsoft.com/office/drawing/2014/main" id="{00000000-0008-0000-2000-00001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4" name="234 CuadroTexto">
          <a:extLst>
            <a:ext uri="{FF2B5EF4-FFF2-40B4-BE49-F238E27FC236}">
              <a16:creationId xmlns:a16="http://schemas.microsoft.com/office/drawing/2014/main" id="{00000000-0008-0000-2000-00001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5" name="235 CuadroTexto">
          <a:extLst>
            <a:ext uri="{FF2B5EF4-FFF2-40B4-BE49-F238E27FC236}">
              <a16:creationId xmlns:a16="http://schemas.microsoft.com/office/drawing/2014/main" id="{00000000-0008-0000-2000-00001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6" name="236 CuadroTexto">
          <a:extLst>
            <a:ext uri="{FF2B5EF4-FFF2-40B4-BE49-F238E27FC236}">
              <a16:creationId xmlns:a16="http://schemas.microsoft.com/office/drawing/2014/main" id="{00000000-0008-0000-2000-00001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7" name="237 CuadroTexto">
          <a:extLst>
            <a:ext uri="{FF2B5EF4-FFF2-40B4-BE49-F238E27FC236}">
              <a16:creationId xmlns:a16="http://schemas.microsoft.com/office/drawing/2014/main" id="{00000000-0008-0000-2000-00001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8" name="238 CuadroTexto">
          <a:extLst>
            <a:ext uri="{FF2B5EF4-FFF2-40B4-BE49-F238E27FC236}">
              <a16:creationId xmlns:a16="http://schemas.microsoft.com/office/drawing/2014/main" id="{00000000-0008-0000-2000-00001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399" name="239 CuadroTexto">
          <a:extLst>
            <a:ext uri="{FF2B5EF4-FFF2-40B4-BE49-F238E27FC236}">
              <a16:creationId xmlns:a16="http://schemas.microsoft.com/office/drawing/2014/main" id="{00000000-0008-0000-2000-00001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0" name="240 CuadroTexto">
          <a:extLst>
            <a:ext uri="{FF2B5EF4-FFF2-40B4-BE49-F238E27FC236}">
              <a16:creationId xmlns:a16="http://schemas.microsoft.com/office/drawing/2014/main" id="{00000000-0008-0000-2000-00001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1" name="241 CuadroTexto">
          <a:extLst>
            <a:ext uri="{FF2B5EF4-FFF2-40B4-BE49-F238E27FC236}">
              <a16:creationId xmlns:a16="http://schemas.microsoft.com/office/drawing/2014/main" id="{00000000-0008-0000-2000-00001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2" name="242 CuadroTexto">
          <a:extLst>
            <a:ext uri="{FF2B5EF4-FFF2-40B4-BE49-F238E27FC236}">
              <a16:creationId xmlns:a16="http://schemas.microsoft.com/office/drawing/2014/main" id="{00000000-0008-0000-2000-00001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3" name="243 CuadroTexto">
          <a:extLst>
            <a:ext uri="{FF2B5EF4-FFF2-40B4-BE49-F238E27FC236}">
              <a16:creationId xmlns:a16="http://schemas.microsoft.com/office/drawing/2014/main" id="{00000000-0008-0000-2000-00001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4" name="244 CuadroTexto">
          <a:extLst>
            <a:ext uri="{FF2B5EF4-FFF2-40B4-BE49-F238E27FC236}">
              <a16:creationId xmlns:a16="http://schemas.microsoft.com/office/drawing/2014/main" id="{00000000-0008-0000-2000-00001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5" name="245 CuadroTexto">
          <a:extLst>
            <a:ext uri="{FF2B5EF4-FFF2-40B4-BE49-F238E27FC236}">
              <a16:creationId xmlns:a16="http://schemas.microsoft.com/office/drawing/2014/main" id="{00000000-0008-0000-2000-00001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6" name="246 CuadroTexto">
          <a:extLst>
            <a:ext uri="{FF2B5EF4-FFF2-40B4-BE49-F238E27FC236}">
              <a16:creationId xmlns:a16="http://schemas.microsoft.com/office/drawing/2014/main" id="{00000000-0008-0000-2000-00001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7" name="247 CuadroTexto">
          <a:extLst>
            <a:ext uri="{FF2B5EF4-FFF2-40B4-BE49-F238E27FC236}">
              <a16:creationId xmlns:a16="http://schemas.microsoft.com/office/drawing/2014/main" id="{00000000-0008-0000-2000-00001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8" name="248 CuadroTexto">
          <a:extLst>
            <a:ext uri="{FF2B5EF4-FFF2-40B4-BE49-F238E27FC236}">
              <a16:creationId xmlns:a16="http://schemas.microsoft.com/office/drawing/2014/main" id="{00000000-0008-0000-2000-00002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09" name="249 CuadroTexto">
          <a:extLst>
            <a:ext uri="{FF2B5EF4-FFF2-40B4-BE49-F238E27FC236}">
              <a16:creationId xmlns:a16="http://schemas.microsoft.com/office/drawing/2014/main" id="{00000000-0008-0000-2000-00002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0" name="250 CuadroTexto">
          <a:extLst>
            <a:ext uri="{FF2B5EF4-FFF2-40B4-BE49-F238E27FC236}">
              <a16:creationId xmlns:a16="http://schemas.microsoft.com/office/drawing/2014/main" id="{00000000-0008-0000-2000-00002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1" name="251 CuadroTexto">
          <a:extLst>
            <a:ext uri="{FF2B5EF4-FFF2-40B4-BE49-F238E27FC236}">
              <a16:creationId xmlns:a16="http://schemas.microsoft.com/office/drawing/2014/main" id="{00000000-0008-0000-2000-00002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2" name="252 CuadroTexto">
          <a:extLst>
            <a:ext uri="{FF2B5EF4-FFF2-40B4-BE49-F238E27FC236}">
              <a16:creationId xmlns:a16="http://schemas.microsoft.com/office/drawing/2014/main" id="{00000000-0008-0000-2000-00002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3" name="253 CuadroTexto">
          <a:extLst>
            <a:ext uri="{FF2B5EF4-FFF2-40B4-BE49-F238E27FC236}">
              <a16:creationId xmlns:a16="http://schemas.microsoft.com/office/drawing/2014/main" id="{00000000-0008-0000-2000-00002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4" name="254 CuadroTexto">
          <a:extLst>
            <a:ext uri="{FF2B5EF4-FFF2-40B4-BE49-F238E27FC236}">
              <a16:creationId xmlns:a16="http://schemas.microsoft.com/office/drawing/2014/main" id="{00000000-0008-0000-2000-00002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5" name="255 CuadroTexto">
          <a:extLst>
            <a:ext uri="{FF2B5EF4-FFF2-40B4-BE49-F238E27FC236}">
              <a16:creationId xmlns:a16="http://schemas.microsoft.com/office/drawing/2014/main" id="{00000000-0008-0000-2000-00002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6" name="256 CuadroTexto">
          <a:extLst>
            <a:ext uri="{FF2B5EF4-FFF2-40B4-BE49-F238E27FC236}">
              <a16:creationId xmlns:a16="http://schemas.microsoft.com/office/drawing/2014/main" id="{00000000-0008-0000-2000-00002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7" name="257 CuadroTexto">
          <a:extLst>
            <a:ext uri="{FF2B5EF4-FFF2-40B4-BE49-F238E27FC236}">
              <a16:creationId xmlns:a16="http://schemas.microsoft.com/office/drawing/2014/main" id="{00000000-0008-0000-2000-00002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8" name="258 CuadroTexto">
          <a:extLst>
            <a:ext uri="{FF2B5EF4-FFF2-40B4-BE49-F238E27FC236}">
              <a16:creationId xmlns:a16="http://schemas.microsoft.com/office/drawing/2014/main" id="{00000000-0008-0000-2000-00002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19" name="259 CuadroTexto">
          <a:extLst>
            <a:ext uri="{FF2B5EF4-FFF2-40B4-BE49-F238E27FC236}">
              <a16:creationId xmlns:a16="http://schemas.microsoft.com/office/drawing/2014/main" id="{00000000-0008-0000-2000-00002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0" name="260 CuadroTexto">
          <a:extLst>
            <a:ext uri="{FF2B5EF4-FFF2-40B4-BE49-F238E27FC236}">
              <a16:creationId xmlns:a16="http://schemas.microsoft.com/office/drawing/2014/main" id="{00000000-0008-0000-2000-00002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1" name="261 CuadroTexto">
          <a:extLst>
            <a:ext uri="{FF2B5EF4-FFF2-40B4-BE49-F238E27FC236}">
              <a16:creationId xmlns:a16="http://schemas.microsoft.com/office/drawing/2014/main" id="{00000000-0008-0000-2000-00002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2" name="262 CuadroTexto">
          <a:extLst>
            <a:ext uri="{FF2B5EF4-FFF2-40B4-BE49-F238E27FC236}">
              <a16:creationId xmlns:a16="http://schemas.microsoft.com/office/drawing/2014/main" id="{00000000-0008-0000-2000-00002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3" name="263 CuadroTexto">
          <a:extLst>
            <a:ext uri="{FF2B5EF4-FFF2-40B4-BE49-F238E27FC236}">
              <a16:creationId xmlns:a16="http://schemas.microsoft.com/office/drawing/2014/main" id="{00000000-0008-0000-2000-00002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4" name="264 CuadroTexto">
          <a:extLst>
            <a:ext uri="{FF2B5EF4-FFF2-40B4-BE49-F238E27FC236}">
              <a16:creationId xmlns:a16="http://schemas.microsoft.com/office/drawing/2014/main" id="{00000000-0008-0000-2000-00003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5" name="265 CuadroTexto">
          <a:extLst>
            <a:ext uri="{FF2B5EF4-FFF2-40B4-BE49-F238E27FC236}">
              <a16:creationId xmlns:a16="http://schemas.microsoft.com/office/drawing/2014/main" id="{00000000-0008-0000-2000-00003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6" name="266 CuadroTexto">
          <a:extLst>
            <a:ext uri="{FF2B5EF4-FFF2-40B4-BE49-F238E27FC236}">
              <a16:creationId xmlns:a16="http://schemas.microsoft.com/office/drawing/2014/main" id="{00000000-0008-0000-2000-00003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7" name="267 CuadroTexto">
          <a:extLst>
            <a:ext uri="{FF2B5EF4-FFF2-40B4-BE49-F238E27FC236}">
              <a16:creationId xmlns:a16="http://schemas.microsoft.com/office/drawing/2014/main" id="{00000000-0008-0000-2000-00003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8" name="285 CuadroTexto">
          <a:extLst>
            <a:ext uri="{FF2B5EF4-FFF2-40B4-BE49-F238E27FC236}">
              <a16:creationId xmlns:a16="http://schemas.microsoft.com/office/drawing/2014/main" id="{00000000-0008-0000-2000-00003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29" name="286 CuadroTexto">
          <a:extLst>
            <a:ext uri="{FF2B5EF4-FFF2-40B4-BE49-F238E27FC236}">
              <a16:creationId xmlns:a16="http://schemas.microsoft.com/office/drawing/2014/main" id="{00000000-0008-0000-2000-00003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0" name="287 CuadroTexto">
          <a:extLst>
            <a:ext uri="{FF2B5EF4-FFF2-40B4-BE49-F238E27FC236}">
              <a16:creationId xmlns:a16="http://schemas.microsoft.com/office/drawing/2014/main" id="{00000000-0008-0000-2000-00003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1" name="288 CuadroTexto">
          <a:extLst>
            <a:ext uri="{FF2B5EF4-FFF2-40B4-BE49-F238E27FC236}">
              <a16:creationId xmlns:a16="http://schemas.microsoft.com/office/drawing/2014/main" id="{00000000-0008-0000-2000-00003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2" name="289 CuadroTexto">
          <a:extLst>
            <a:ext uri="{FF2B5EF4-FFF2-40B4-BE49-F238E27FC236}">
              <a16:creationId xmlns:a16="http://schemas.microsoft.com/office/drawing/2014/main" id="{00000000-0008-0000-2000-00003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3" name="290 CuadroTexto">
          <a:extLst>
            <a:ext uri="{FF2B5EF4-FFF2-40B4-BE49-F238E27FC236}">
              <a16:creationId xmlns:a16="http://schemas.microsoft.com/office/drawing/2014/main" id="{00000000-0008-0000-2000-00003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4" name="291 CuadroTexto">
          <a:extLst>
            <a:ext uri="{FF2B5EF4-FFF2-40B4-BE49-F238E27FC236}">
              <a16:creationId xmlns:a16="http://schemas.microsoft.com/office/drawing/2014/main" id="{00000000-0008-0000-2000-00003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5" name="292 CuadroTexto">
          <a:extLst>
            <a:ext uri="{FF2B5EF4-FFF2-40B4-BE49-F238E27FC236}">
              <a16:creationId xmlns:a16="http://schemas.microsoft.com/office/drawing/2014/main" id="{00000000-0008-0000-2000-00003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6" name="293 CuadroTexto">
          <a:extLst>
            <a:ext uri="{FF2B5EF4-FFF2-40B4-BE49-F238E27FC236}">
              <a16:creationId xmlns:a16="http://schemas.microsoft.com/office/drawing/2014/main" id="{00000000-0008-0000-2000-00003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7" name="294 CuadroTexto">
          <a:extLst>
            <a:ext uri="{FF2B5EF4-FFF2-40B4-BE49-F238E27FC236}">
              <a16:creationId xmlns:a16="http://schemas.microsoft.com/office/drawing/2014/main" id="{00000000-0008-0000-2000-00003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8" name="295 CuadroTexto">
          <a:extLst>
            <a:ext uri="{FF2B5EF4-FFF2-40B4-BE49-F238E27FC236}">
              <a16:creationId xmlns:a16="http://schemas.microsoft.com/office/drawing/2014/main" id="{00000000-0008-0000-2000-00003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39" name="296 CuadroTexto">
          <a:extLst>
            <a:ext uri="{FF2B5EF4-FFF2-40B4-BE49-F238E27FC236}">
              <a16:creationId xmlns:a16="http://schemas.microsoft.com/office/drawing/2014/main" id="{00000000-0008-0000-2000-00003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0" name="298 CuadroTexto">
          <a:extLst>
            <a:ext uri="{FF2B5EF4-FFF2-40B4-BE49-F238E27FC236}">
              <a16:creationId xmlns:a16="http://schemas.microsoft.com/office/drawing/2014/main" id="{00000000-0008-0000-2000-000040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1" name="299 CuadroTexto">
          <a:extLst>
            <a:ext uri="{FF2B5EF4-FFF2-40B4-BE49-F238E27FC236}">
              <a16:creationId xmlns:a16="http://schemas.microsoft.com/office/drawing/2014/main" id="{00000000-0008-0000-2000-000041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2" name="300 CuadroTexto">
          <a:extLst>
            <a:ext uri="{FF2B5EF4-FFF2-40B4-BE49-F238E27FC236}">
              <a16:creationId xmlns:a16="http://schemas.microsoft.com/office/drawing/2014/main" id="{00000000-0008-0000-2000-000042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3" name="301 CuadroTexto">
          <a:extLst>
            <a:ext uri="{FF2B5EF4-FFF2-40B4-BE49-F238E27FC236}">
              <a16:creationId xmlns:a16="http://schemas.microsoft.com/office/drawing/2014/main" id="{00000000-0008-0000-2000-000043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4" name="302 CuadroTexto">
          <a:extLst>
            <a:ext uri="{FF2B5EF4-FFF2-40B4-BE49-F238E27FC236}">
              <a16:creationId xmlns:a16="http://schemas.microsoft.com/office/drawing/2014/main" id="{00000000-0008-0000-2000-000044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5" name="303 CuadroTexto">
          <a:extLst>
            <a:ext uri="{FF2B5EF4-FFF2-40B4-BE49-F238E27FC236}">
              <a16:creationId xmlns:a16="http://schemas.microsoft.com/office/drawing/2014/main" id="{00000000-0008-0000-2000-000045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6" name="304 CuadroTexto">
          <a:extLst>
            <a:ext uri="{FF2B5EF4-FFF2-40B4-BE49-F238E27FC236}">
              <a16:creationId xmlns:a16="http://schemas.microsoft.com/office/drawing/2014/main" id="{00000000-0008-0000-2000-000046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7" name="305 CuadroTexto">
          <a:extLst>
            <a:ext uri="{FF2B5EF4-FFF2-40B4-BE49-F238E27FC236}">
              <a16:creationId xmlns:a16="http://schemas.microsoft.com/office/drawing/2014/main" id="{00000000-0008-0000-2000-000047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 macro="" textlink="">
      <xdr:nvSpPr>
        <xdr:cNvPr id="5448" name="452 CuadroTexto">
          <a:extLst>
            <a:ext uri="{FF2B5EF4-FFF2-40B4-BE49-F238E27FC236}">
              <a16:creationId xmlns:a16="http://schemas.microsoft.com/office/drawing/2014/main" id="{00000000-0008-0000-2000-000048150000}"/>
            </a:ext>
          </a:extLst>
        </xdr:cNvPr>
        <xdr:cNvSpPr txBox="1"/>
      </xdr:nvSpPr>
      <xdr:spPr>
        <a:xfrm>
          <a:off x="1082040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49" name="17 CuadroTexto">
          <a:extLst>
            <a:ext uri="{FF2B5EF4-FFF2-40B4-BE49-F238E27FC236}">
              <a16:creationId xmlns:a16="http://schemas.microsoft.com/office/drawing/2014/main" id="{00000000-0008-0000-2000-00004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0" name="90 CuadroTexto">
          <a:extLst>
            <a:ext uri="{FF2B5EF4-FFF2-40B4-BE49-F238E27FC236}">
              <a16:creationId xmlns:a16="http://schemas.microsoft.com/office/drawing/2014/main" id="{00000000-0008-0000-2000-00004A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1" name="91 CuadroTexto">
          <a:extLst>
            <a:ext uri="{FF2B5EF4-FFF2-40B4-BE49-F238E27FC236}">
              <a16:creationId xmlns:a16="http://schemas.microsoft.com/office/drawing/2014/main" id="{00000000-0008-0000-2000-00004B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2" name="92 CuadroTexto">
          <a:extLst>
            <a:ext uri="{FF2B5EF4-FFF2-40B4-BE49-F238E27FC236}">
              <a16:creationId xmlns:a16="http://schemas.microsoft.com/office/drawing/2014/main" id="{00000000-0008-0000-2000-00004C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3" name="93 CuadroTexto">
          <a:extLst>
            <a:ext uri="{FF2B5EF4-FFF2-40B4-BE49-F238E27FC236}">
              <a16:creationId xmlns:a16="http://schemas.microsoft.com/office/drawing/2014/main" id="{00000000-0008-0000-2000-00004D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4" name="94 CuadroTexto">
          <a:extLst>
            <a:ext uri="{FF2B5EF4-FFF2-40B4-BE49-F238E27FC236}">
              <a16:creationId xmlns:a16="http://schemas.microsoft.com/office/drawing/2014/main" id="{00000000-0008-0000-2000-00004E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5" name="95 CuadroTexto">
          <a:extLst>
            <a:ext uri="{FF2B5EF4-FFF2-40B4-BE49-F238E27FC236}">
              <a16:creationId xmlns:a16="http://schemas.microsoft.com/office/drawing/2014/main" id="{00000000-0008-0000-2000-00004F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6" name="96 CuadroTexto">
          <a:extLst>
            <a:ext uri="{FF2B5EF4-FFF2-40B4-BE49-F238E27FC236}">
              <a16:creationId xmlns:a16="http://schemas.microsoft.com/office/drawing/2014/main" id="{00000000-0008-0000-2000-000050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7" name="97 CuadroTexto">
          <a:extLst>
            <a:ext uri="{FF2B5EF4-FFF2-40B4-BE49-F238E27FC236}">
              <a16:creationId xmlns:a16="http://schemas.microsoft.com/office/drawing/2014/main" id="{00000000-0008-0000-2000-000051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8" name="98 CuadroTexto">
          <a:extLst>
            <a:ext uri="{FF2B5EF4-FFF2-40B4-BE49-F238E27FC236}">
              <a16:creationId xmlns:a16="http://schemas.microsoft.com/office/drawing/2014/main" id="{00000000-0008-0000-2000-000052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59" name="99 CuadroTexto">
          <a:extLst>
            <a:ext uri="{FF2B5EF4-FFF2-40B4-BE49-F238E27FC236}">
              <a16:creationId xmlns:a16="http://schemas.microsoft.com/office/drawing/2014/main" id="{00000000-0008-0000-2000-000053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0" name="100 CuadroTexto">
          <a:extLst>
            <a:ext uri="{FF2B5EF4-FFF2-40B4-BE49-F238E27FC236}">
              <a16:creationId xmlns:a16="http://schemas.microsoft.com/office/drawing/2014/main" id="{00000000-0008-0000-2000-000054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97227" cy="217317"/>
    <xdr:sp macro="" textlink="">
      <xdr:nvSpPr>
        <xdr:cNvPr id="5461" name="101 CuadroTexto">
          <a:extLst>
            <a:ext uri="{FF2B5EF4-FFF2-40B4-BE49-F238E27FC236}">
              <a16:creationId xmlns:a16="http://schemas.microsoft.com/office/drawing/2014/main" id="{00000000-0008-0000-2000-000055150000}"/>
            </a:ext>
          </a:extLst>
        </xdr:cNvPr>
        <xdr:cNvSpPr txBox="1"/>
      </xdr:nvSpPr>
      <xdr:spPr>
        <a:xfrm>
          <a:off x="0" y="3105150"/>
          <a:ext cx="97227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2" name="118 CuadroTexto">
          <a:extLst>
            <a:ext uri="{FF2B5EF4-FFF2-40B4-BE49-F238E27FC236}">
              <a16:creationId xmlns:a16="http://schemas.microsoft.com/office/drawing/2014/main" id="{00000000-0008-0000-2000-00005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3" name="119 CuadroTexto">
          <a:extLst>
            <a:ext uri="{FF2B5EF4-FFF2-40B4-BE49-F238E27FC236}">
              <a16:creationId xmlns:a16="http://schemas.microsoft.com/office/drawing/2014/main" id="{00000000-0008-0000-2000-00005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4" name="120 CuadroTexto">
          <a:extLst>
            <a:ext uri="{FF2B5EF4-FFF2-40B4-BE49-F238E27FC236}">
              <a16:creationId xmlns:a16="http://schemas.microsoft.com/office/drawing/2014/main" id="{00000000-0008-0000-2000-00005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5" name="121 CuadroTexto">
          <a:extLst>
            <a:ext uri="{FF2B5EF4-FFF2-40B4-BE49-F238E27FC236}">
              <a16:creationId xmlns:a16="http://schemas.microsoft.com/office/drawing/2014/main" id="{00000000-0008-0000-2000-00005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6" name="122 CuadroTexto">
          <a:extLst>
            <a:ext uri="{FF2B5EF4-FFF2-40B4-BE49-F238E27FC236}">
              <a16:creationId xmlns:a16="http://schemas.microsoft.com/office/drawing/2014/main" id="{00000000-0008-0000-2000-00005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7" name="123 CuadroTexto">
          <a:extLst>
            <a:ext uri="{FF2B5EF4-FFF2-40B4-BE49-F238E27FC236}">
              <a16:creationId xmlns:a16="http://schemas.microsoft.com/office/drawing/2014/main" id="{00000000-0008-0000-2000-00005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8" name="124 CuadroTexto">
          <a:extLst>
            <a:ext uri="{FF2B5EF4-FFF2-40B4-BE49-F238E27FC236}">
              <a16:creationId xmlns:a16="http://schemas.microsoft.com/office/drawing/2014/main" id="{00000000-0008-0000-2000-00005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69" name="125 CuadroTexto">
          <a:extLst>
            <a:ext uri="{FF2B5EF4-FFF2-40B4-BE49-F238E27FC236}">
              <a16:creationId xmlns:a16="http://schemas.microsoft.com/office/drawing/2014/main" id="{00000000-0008-0000-2000-00005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0" name="143 CuadroTexto">
          <a:extLst>
            <a:ext uri="{FF2B5EF4-FFF2-40B4-BE49-F238E27FC236}">
              <a16:creationId xmlns:a16="http://schemas.microsoft.com/office/drawing/2014/main" id="{00000000-0008-0000-2000-00005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1" name="144 CuadroTexto">
          <a:extLst>
            <a:ext uri="{FF2B5EF4-FFF2-40B4-BE49-F238E27FC236}">
              <a16:creationId xmlns:a16="http://schemas.microsoft.com/office/drawing/2014/main" id="{00000000-0008-0000-2000-00005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2" name="145 CuadroTexto">
          <a:extLst>
            <a:ext uri="{FF2B5EF4-FFF2-40B4-BE49-F238E27FC236}">
              <a16:creationId xmlns:a16="http://schemas.microsoft.com/office/drawing/2014/main" id="{00000000-0008-0000-2000-00006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3" name="146 CuadroTexto">
          <a:extLst>
            <a:ext uri="{FF2B5EF4-FFF2-40B4-BE49-F238E27FC236}">
              <a16:creationId xmlns:a16="http://schemas.microsoft.com/office/drawing/2014/main" id="{00000000-0008-0000-2000-00006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4" name="147 CuadroTexto">
          <a:extLst>
            <a:ext uri="{FF2B5EF4-FFF2-40B4-BE49-F238E27FC236}">
              <a16:creationId xmlns:a16="http://schemas.microsoft.com/office/drawing/2014/main" id="{00000000-0008-0000-2000-00006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5" name="148 CuadroTexto">
          <a:extLst>
            <a:ext uri="{FF2B5EF4-FFF2-40B4-BE49-F238E27FC236}">
              <a16:creationId xmlns:a16="http://schemas.microsoft.com/office/drawing/2014/main" id="{00000000-0008-0000-2000-00006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6" name="149 CuadroTexto">
          <a:extLst>
            <a:ext uri="{FF2B5EF4-FFF2-40B4-BE49-F238E27FC236}">
              <a16:creationId xmlns:a16="http://schemas.microsoft.com/office/drawing/2014/main" id="{00000000-0008-0000-2000-00006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7" name="150 CuadroTexto">
          <a:extLst>
            <a:ext uri="{FF2B5EF4-FFF2-40B4-BE49-F238E27FC236}">
              <a16:creationId xmlns:a16="http://schemas.microsoft.com/office/drawing/2014/main" id="{00000000-0008-0000-2000-00006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8" name="151 CuadroTexto">
          <a:extLst>
            <a:ext uri="{FF2B5EF4-FFF2-40B4-BE49-F238E27FC236}">
              <a16:creationId xmlns:a16="http://schemas.microsoft.com/office/drawing/2014/main" id="{00000000-0008-0000-2000-00006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79" name="152 CuadroTexto">
          <a:extLst>
            <a:ext uri="{FF2B5EF4-FFF2-40B4-BE49-F238E27FC236}">
              <a16:creationId xmlns:a16="http://schemas.microsoft.com/office/drawing/2014/main" id="{00000000-0008-0000-2000-00006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0" name="153 CuadroTexto">
          <a:extLst>
            <a:ext uri="{FF2B5EF4-FFF2-40B4-BE49-F238E27FC236}">
              <a16:creationId xmlns:a16="http://schemas.microsoft.com/office/drawing/2014/main" id="{00000000-0008-0000-2000-00006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1" name="154 CuadroTexto">
          <a:extLst>
            <a:ext uri="{FF2B5EF4-FFF2-40B4-BE49-F238E27FC236}">
              <a16:creationId xmlns:a16="http://schemas.microsoft.com/office/drawing/2014/main" id="{00000000-0008-0000-2000-00006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2" name="155 CuadroTexto">
          <a:extLst>
            <a:ext uri="{FF2B5EF4-FFF2-40B4-BE49-F238E27FC236}">
              <a16:creationId xmlns:a16="http://schemas.microsoft.com/office/drawing/2014/main" id="{00000000-0008-0000-2000-00006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3" name="156 CuadroTexto">
          <a:extLst>
            <a:ext uri="{FF2B5EF4-FFF2-40B4-BE49-F238E27FC236}">
              <a16:creationId xmlns:a16="http://schemas.microsoft.com/office/drawing/2014/main" id="{00000000-0008-0000-2000-00006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4" name="157 CuadroTexto">
          <a:extLst>
            <a:ext uri="{FF2B5EF4-FFF2-40B4-BE49-F238E27FC236}">
              <a16:creationId xmlns:a16="http://schemas.microsoft.com/office/drawing/2014/main" id="{00000000-0008-0000-2000-00006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5" name="158 CuadroTexto">
          <a:extLst>
            <a:ext uri="{FF2B5EF4-FFF2-40B4-BE49-F238E27FC236}">
              <a16:creationId xmlns:a16="http://schemas.microsoft.com/office/drawing/2014/main" id="{00000000-0008-0000-2000-00006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6" name="159 CuadroTexto">
          <a:extLst>
            <a:ext uri="{FF2B5EF4-FFF2-40B4-BE49-F238E27FC236}">
              <a16:creationId xmlns:a16="http://schemas.microsoft.com/office/drawing/2014/main" id="{00000000-0008-0000-2000-00006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7" name="160 CuadroTexto">
          <a:extLst>
            <a:ext uri="{FF2B5EF4-FFF2-40B4-BE49-F238E27FC236}">
              <a16:creationId xmlns:a16="http://schemas.microsoft.com/office/drawing/2014/main" id="{00000000-0008-0000-2000-00006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8" name="161 CuadroTexto">
          <a:extLst>
            <a:ext uri="{FF2B5EF4-FFF2-40B4-BE49-F238E27FC236}">
              <a16:creationId xmlns:a16="http://schemas.microsoft.com/office/drawing/2014/main" id="{00000000-0008-0000-2000-00007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89" name="162 CuadroTexto">
          <a:extLst>
            <a:ext uri="{FF2B5EF4-FFF2-40B4-BE49-F238E27FC236}">
              <a16:creationId xmlns:a16="http://schemas.microsoft.com/office/drawing/2014/main" id="{00000000-0008-0000-2000-00007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0" name="163 CuadroTexto">
          <a:extLst>
            <a:ext uri="{FF2B5EF4-FFF2-40B4-BE49-F238E27FC236}">
              <a16:creationId xmlns:a16="http://schemas.microsoft.com/office/drawing/2014/main" id="{00000000-0008-0000-2000-00007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1" name="164 CuadroTexto">
          <a:extLst>
            <a:ext uri="{FF2B5EF4-FFF2-40B4-BE49-F238E27FC236}">
              <a16:creationId xmlns:a16="http://schemas.microsoft.com/office/drawing/2014/main" id="{00000000-0008-0000-2000-00007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2" name="165 CuadroTexto">
          <a:extLst>
            <a:ext uri="{FF2B5EF4-FFF2-40B4-BE49-F238E27FC236}">
              <a16:creationId xmlns:a16="http://schemas.microsoft.com/office/drawing/2014/main" id="{00000000-0008-0000-2000-00007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3" name="166 CuadroTexto">
          <a:extLst>
            <a:ext uri="{FF2B5EF4-FFF2-40B4-BE49-F238E27FC236}">
              <a16:creationId xmlns:a16="http://schemas.microsoft.com/office/drawing/2014/main" id="{00000000-0008-0000-2000-00007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4" name="167 CuadroTexto">
          <a:extLst>
            <a:ext uri="{FF2B5EF4-FFF2-40B4-BE49-F238E27FC236}">
              <a16:creationId xmlns:a16="http://schemas.microsoft.com/office/drawing/2014/main" id="{00000000-0008-0000-2000-00007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5" name="168 CuadroTexto">
          <a:extLst>
            <a:ext uri="{FF2B5EF4-FFF2-40B4-BE49-F238E27FC236}">
              <a16:creationId xmlns:a16="http://schemas.microsoft.com/office/drawing/2014/main" id="{00000000-0008-0000-2000-00007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6" name="169 CuadroTexto">
          <a:extLst>
            <a:ext uri="{FF2B5EF4-FFF2-40B4-BE49-F238E27FC236}">
              <a16:creationId xmlns:a16="http://schemas.microsoft.com/office/drawing/2014/main" id="{00000000-0008-0000-2000-00007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7" name="170 CuadroTexto">
          <a:extLst>
            <a:ext uri="{FF2B5EF4-FFF2-40B4-BE49-F238E27FC236}">
              <a16:creationId xmlns:a16="http://schemas.microsoft.com/office/drawing/2014/main" id="{00000000-0008-0000-2000-00007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8" name="171 CuadroTexto">
          <a:extLst>
            <a:ext uri="{FF2B5EF4-FFF2-40B4-BE49-F238E27FC236}">
              <a16:creationId xmlns:a16="http://schemas.microsoft.com/office/drawing/2014/main" id="{00000000-0008-0000-2000-00007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499" name="172 CuadroTexto">
          <a:extLst>
            <a:ext uri="{FF2B5EF4-FFF2-40B4-BE49-F238E27FC236}">
              <a16:creationId xmlns:a16="http://schemas.microsoft.com/office/drawing/2014/main" id="{00000000-0008-0000-2000-00007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0" name="173 CuadroTexto">
          <a:extLst>
            <a:ext uri="{FF2B5EF4-FFF2-40B4-BE49-F238E27FC236}">
              <a16:creationId xmlns:a16="http://schemas.microsoft.com/office/drawing/2014/main" id="{00000000-0008-0000-2000-00007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1" name="174 CuadroTexto">
          <a:extLst>
            <a:ext uri="{FF2B5EF4-FFF2-40B4-BE49-F238E27FC236}">
              <a16:creationId xmlns:a16="http://schemas.microsoft.com/office/drawing/2014/main" id="{00000000-0008-0000-2000-00007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2" name="175 CuadroTexto">
          <a:extLst>
            <a:ext uri="{FF2B5EF4-FFF2-40B4-BE49-F238E27FC236}">
              <a16:creationId xmlns:a16="http://schemas.microsoft.com/office/drawing/2014/main" id="{00000000-0008-0000-2000-00007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3" name="176 CuadroTexto">
          <a:extLst>
            <a:ext uri="{FF2B5EF4-FFF2-40B4-BE49-F238E27FC236}">
              <a16:creationId xmlns:a16="http://schemas.microsoft.com/office/drawing/2014/main" id="{00000000-0008-0000-2000-00007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4" name="177 CuadroTexto">
          <a:extLst>
            <a:ext uri="{FF2B5EF4-FFF2-40B4-BE49-F238E27FC236}">
              <a16:creationId xmlns:a16="http://schemas.microsoft.com/office/drawing/2014/main" id="{00000000-0008-0000-2000-00008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5" name="178 CuadroTexto">
          <a:extLst>
            <a:ext uri="{FF2B5EF4-FFF2-40B4-BE49-F238E27FC236}">
              <a16:creationId xmlns:a16="http://schemas.microsoft.com/office/drawing/2014/main" id="{00000000-0008-0000-2000-00008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6" name="179 CuadroTexto">
          <a:extLst>
            <a:ext uri="{FF2B5EF4-FFF2-40B4-BE49-F238E27FC236}">
              <a16:creationId xmlns:a16="http://schemas.microsoft.com/office/drawing/2014/main" id="{00000000-0008-0000-2000-00008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7" name="180 CuadroTexto">
          <a:extLst>
            <a:ext uri="{FF2B5EF4-FFF2-40B4-BE49-F238E27FC236}">
              <a16:creationId xmlns:a16="http://schemas.microsoft.com/office/drawing/2014/main" id="{00000000-0008-0000-2000-00008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8" name="181 CuadroTexto">
          <a:extLst>
            <a:ext uri="{FF2B5EF4-FFF2-40B4-BE49-F238E27FC236}">
              <a16:creationId xmlns:a16="http://schemas.microsoft.com/office/drawing/2014/main" id="{00000000-0008-0000-2000-00008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09" name="182 CuadroTexto">
          <a:extLst>
            <a:ext uri="{FF2B5EF4-FFF2-40B4-BE49-F238E27FC236}">
              <a16:creationId xmlns:a16="http://schemas.microsoft.com/office/drawing/2014/main" id="{00000000-0008-0000-2000-00008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0" name="183 CuadroTexto">
          <a:extLst>
            <a:ext uri="{FF2B5EF4-FFF2-40B4-BE49-F238E27FC236}">
              <a16:creationId xmlns:a16="http://schemas.microsoft.com/office/drawing/2014/main" id="{00000000-0008-0000-2000-00008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1" name="184 CuadroTexto">
          <a:extLst>
            <a:ext uri="{FF2B5EF4-FFF2-40B4-BE49-F238E27FC236}">
              <a16:creationId xmlns:a16="http://schemas.microsoft.com/office/drawing/2014/main" id="{00000000-0008-0000-2000-00008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2" name="185 CuadroTexto">
          <a:extLst>
            <a:ext uri="{FF2B5EF4-FFF2-40B4-BE49-F238E27FC236}">
              <a16:creationId xmlns:a16="http://schemas.microsoft.com/office/drawing/2014/main" id="{00000000-0008-0000-2000-00008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3" name="186 CuadroTexto">
          <a:extLst>
            <a:ext uri="{FF2B5EF4-FFF2-40B4-BE49-F238E27FC236}">
              <a16:creationId xmlns:a16="http://schemas.microsoft.com/office/drawing/2014/main" id="{00000000-0008-0000-2000-00008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4" name="187 CuadroTexto">
          <a:extLst>
            <a:ext uri="{FF2B5EF4-FFF2-40B4-BE49-F238E27FC236}">
              <a16:creationId xmlns:a16="http://schemas.microsoft.com/office/drawing/2014/main" id="{00000000-0008-0000-2000-00008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5" name="188 CuadroTexto">
          <a:extLst>
            <a:ext uri="{FF2B5EF4-FFF2-40B4-BE49-F238E27FC236}">
              <a16:creationId xmlns:a16="http://schemas.microsoft.com/office/drawing/2014/main" id="{00000000-0008-0000-2000-00008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6" name="189 CuadroTexto">
          <a:extLst>
            <a:ext uri="{FF2B5EF4-FFF2-40B4-BE49-F238E27FC236}">
              <a16:creationId xmlns:a16="http://schemas.microsoft.com/office/drawing/2014/main" id="{00000000-0008-0000-2000-00008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7" name="190 CuadroTexto">
          <a:extLst>
            <a:ext uri="{FF2B5EF4-FFF2-40B4-BE49-F238E27FC236}">
              <a16:creationId xmlns:a16="http://schemas.microsoft.com/office/drawing/2014/main" id="{00000000-0008-0000-2000-00008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8" name="191 CuadroTexto">
          <a:extLst>
            <a:ext uri="{FF2B5EF4-FFF2-40B4-BE49-F238E27FC236}">
              <a16:creationId xmlns:a16="http://schemas.microsoft.com/office/drawing/2014/main" id="{00000000-0008-0000-2000-00008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19" name="192 CuadroTexto">
          <a:extLst>
            <a:ext uri="{FF2B5EF4-FFF2-40B4-BE49-F238E27FC236}">
              <a16:creationId xmlns:a16="http://schemas.microsoft.com/office/drawing/2014/main" id="{00000000-0008-0000-2000-00008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0" name="193 CuadroTexto">
          <a:extLst>
            <a:ext uri="{FF2B5EF4-FFF2-40B4-BE49-F238E27FC236}">
              <a16:creationId xmlns:a16="http://schemas.microsoft.com/office/drawing/2014/main" id="{00000000-0008-0000-2000-00009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1" name="194 CuadroTexto">
          <a:extLst>
            <a:ext uri="{FF2B5EF4-FFF2-40B4-BE49-F238E27FC236}">
              <a16:creationId xmlns:a16="http://schemas.microsoft.com/office/drawing/2014/main" id="{00000000-0008-0000-2000-00009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2" name="195 CuadroTexto">
          <a:extLst>
            <a:ext uri="{FF2B5EF4-FFF2-40B4-BE49-F238E27FC236}">
              <a16:creationId xmlns:a16="http://schemas.microsoft.com/office/drawing/2014/main" id="{00000000-0008-0000-2000-00009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3" name="196 CuadroTexto">
          <a:extLst>
            <a:ext uri="{FF2B5EF4-FFF2-40B4-BE49-F238E27FC236}">
              <a16:creationId xmlns:a16="http://schemas.microsoft.com/office/drawing/2014/main" id="{00000000-0008-0000-2000-00009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4" name="197 CuadroTexto">
          <a:extLst>
            <a:ext uri="{FF2B5EF4-FFF2-40B4-BE49-F238E27FC236}">
              <a16:creationId xmlns:a16="http://schemas.microsoft.com/office/drawing/2014/main" id="{00000000-0008-0000-2000-00009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5" name="198 CuadroTexto">
          <a:extLst>
            <a:ext uri="{FF2B5EF4-FFF2-40B4-BE49-F238E27FC236}">
              <a16:creationId xmlns:a16="http://schemas.microsoft.com/office/drawing/2014/main" id="{00000000-0008-0000-2000-00009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6" name="199 CuadroTexto">
          <a:extLst>
            <a:ext uri="{FF2B5EF4-FFF2-40B4-BE49-F238E27FC236}">
              <a16:creationId xmlns:a16="http://schemas.microsoft.com/office/drawing/2014/main" id="{00000000-0008-0000-2000-00009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7" name="200 CuadroTexto">
          <a:extLst>
            <a:ext uri="{FF2B5EF4-FFF2-40B4-BE49-F238E27FC236}">
              <a16:creationId xmlns:a16="http://schemas.microsoft.com/office/drawing/2014/main" id="{00000000-0008-0000-2000-00009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8" name="201 CuadroTexto">
          <a:extLst>
            <a:ext uri="{FF2B5EF4-FFF2-40B4-BE49-F238E27FC236}">
              <a16:creationId xmlns:a16="http://schemas.microsoft.com/office/drawing/2014/main" id="{00000000-0008-0000-2000-00009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29" name="202 CuadroTexto">
          <a:extLst>
            <a:ext uri="{FF2B5EF4-FFF2-40B4-BE49-F238E27FC236}">
              <a16:creationId xmlns:a16="http://schemas.microsoft.com/office/drawing/2014/main" id="{00000000-0008-0000-2000-00009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0" name="203 CuadroTexto">
          <a:extLst>
            <a:ext uri="{FF2B5EF4-FFF2-40B4-BE49-F238E27FC236}">
              <a16:creationId xmlns:a16="http://schemas.microsoft.com/office/drawing/2014/main" id="{00000000-0008-0000-2000-00009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1" name="204 CuadroTexto">
          <a:extLst>
            <a:ext uri="{FF2B5EF4-FFF2-40B4-BE49-F238E27FC236}">
              <a16:creationId xmlns:a16="http://schemas.microsoft.com/office/drawing/2014/main" id="{00000000-0008-0000-2000-00009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2" name="205 CuadroTexto">
          <a:extLst>
            <a:ext uri="{FF2B5EF4-FFF2-40B4-BE49-F238E27FC236}">
              <a16:creationId xmlns:a16="http://schemas.microsoft.com/office/drawing/2014/main" id="{00000000-0008-0000-2000-00009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3" name="206 CuadroTexto">
          <a:extLst>
            <a:ext uri="{FF2B5EF4-FFF2-40B4-BE49-F238E27FC236}">
              <a16:creationId xmlns:a16="http://schemas.microsoft.com/office/drawing/2014/main" id="{00000000-0008-0000-2000-00009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4" name="207 CuadroTexto">
          <a:extLst>
            <a:ext uri="{FF2B5EF4-FFF2-40B4-BE49-F238E27FC236}">
              <a16:creationId xmlns:a16="http://schemas.microsoft.com/office/drawing/2014/main" id="{00000000-0008-0000-2000-00009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5" name="208 CuadroTexto">
          <a:extLst>
            <a:ext uri="{FF2B5EF4-FFF2-40B4-BE49-F238E27FC236}">
              <a16:creationId xmlns:a16="http://schemas.microsoft.com/office/drawing/2014/main" id="{00000000-0008-0000-2000-00009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6" name="209 CuadroTexto">
          <a:extLst>
            <a:ext uri="{FF2B5EF4-FFF2-40B4-BE49-F238E27FC236}">
              <a16:creationId xmlns:a16="http://schemas.microsoft.com/office/drawing/2014/main" id="{00000000-0008-0000-2000-0000A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7" name="210 CuadroTexto">
          <a:extLst>
            <a:ext uri="{FF2B5EF4-FFF2-40B4-BE49-F238E27FC236}">
              <a16:creationId xmlns:a16="http://schemas.microsoft.com/office/drawing/2014/main" id="{00000000-0008-0000-2000-0000A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8" name="211 CuadroTexto">
          <a:extLst>
            <a:ext uri="{FF2B5EF4-FFF2-40B4-BE49-F238E27FC236}">
              <a16:creationId xmlns:a16="http://schemas.microsoft.com/office/drawing/2014/main" id="{00000000-0008-0000-2000-0000A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39" name="212 CuadroTexto">
          <a:extLst>
            <a:ext uri="{FF2B5EF4-FFF2-40B4-BE49-F238E27FC236}">
              <a16:creationId xmlns:a16="http://schemas.microsoft.com/office/drawing/2014/main" id="{00000000-0008-0000-2000-0000A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0" name="213 CuadroTexto">
          <a:extLst>
            <a:ext uri="{FF2B5EF4-FFF2-40B4-BE49-F238E27FC236}">
              <a16:creationId xmlns:a16="http://schemas.microsoft.com/office/drawing/2014/main" id="{00000000-0008-0000-2000-0000A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1" name="214 CuadroTexto">
          <a:extLst>
            <a:ext uri="{FF2B5EF4-FFF2-40B4-BE49-F238E27FC236}">
              <a16:creationId xmlns:a16="http://schemas.microsoft.com/office/drawing/2014/main" id="{00000000-0008-0000-2000-0000A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2" name="215 CuadroTexto">
          <a:extLst>
            <a:ext uri="{FF2B5EF4-FFF2-40B4-BE49-F238E27FC236}">
              <a16:creationId xmlns:a16="http://schemas.microsoft.com/office/drawing/2014/main" id="{00000000-0008-0000-2000-0000A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3" name="216 CuadroTexto">
          <a:extLst>
            <a:ext uri="{FF2B5EF4-FFF2-40B4-BE49-F238E27FC236}">
              <a16:creationId xmlns:a16="http://schemas.microsoft.com/office/drawing/2014/main" id="{00000000-0008-0000-2000-0000A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4" name="217 CuadroTexto">
          <a:extLst>
            <a:ext uri="{FF2B5EF4-FFF2-40B4-BE49-F238E27FC236}">
              <a16:creationId xmlns:a16="http://schemas.microsoft.com/office/drawing/2014/main" id="{00000000-0008-0000-2000-0000A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5" name="218 CuadroTexto">
          <a:extLst>
            <a:ext uri="{FF2B5EF4-FFF2-40B4-BE49-F238E27FC236}">
              <a16:creationId xmlns:a16="http://schemas.microsoft.com/office/drawing/2014/main" id="{00000000-0008-0000-2000-0000A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6" name="219 CuadroTexto">
          <a:extLst>
            <a:ext uri="{FF2B5EF4-FFF2-40B4-BE49-F238E27FC236}">
              <a16:creationId xmlns:a16="http://schemas.microsoft.com/office/drawing/2014/main" id="{00000000-0008-0000-2000-0000A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7" name="220 CuadroTexto">
          <a:extLst>
            <a:ext uri="{FF2B5EF4-FFF2-40B4-BE49-F238E27FC236}">
              <a16:creationId xmlns:a16="http://schemas.microsoft.com/office/drawing/2014/main" id="{00000000-0008-0000-2000-0000A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8" name="221 CuadroTexto">
          <a:extLst>
            <a:ext uri="{FF2B5EF4-FFF2-40B4-BE49-F238E27FC236}">
              <a16:creationId xmlns:a16="http://schemas.microsoft.com/office/drawing/2014/main" id="{00000000-0008-0000-2000-0000A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49" name="222 CuadroTexto">
          <a:extLst>
            <a:ext uri="{FF2B5EF4-FFF2-40B4-BE49-F238E27FC236}">
              <a16:creationId xmlns:a16="http://schemas.microsoft.com/office/drawing/2014/main" id="{00000000-0008-0000-2000-0000A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0" name="223 CuadroTexto">
          <a:extLst>
            <a:ext uri="{FF2B5EF4-FFF2-40B4-BE49-F238E27FC236}">
              <a16:creationId xmlns:a16="http://schemas.microsoft.com/office/drawing/2014/main" id="{00000000-0008-0000-2000-0000A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1" name="224 CuadroTexto">
          <a:extLst>
            <a:ext uri="{FF2B5EF4-FFF2-40B4-BE49-F238E27FC236}">
              <a16:creationId xmlns:a16="http://schemas.microsoft.com/office/drawing/2014/main" id="{00000000-0008-0000-2000-0000A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2" name="225 CuadroTexto">
          <a:extLst>
            <a:ext uri="{FF2B5EF4-FFF2-40B4-BE49-F238E27FC236}">
              <a16:creationId xmlns:a16="http://schemas.microsoft.com/office/drawing/2014/main" id="{00000000-0008-0000-2000-0000B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3" name="226 CuadroTexto">
          <a:extLst>
            <a:ext uri="{FF2B5EF4-FFF2-40B4-BE49-F238E27FC236}">
              <a16:creationId xmlns:a16="http://schemas.microsoft.com/office/drawing/2014/main" id="{00000000-0008-0000-2000-0000B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4" name="227 CuadroTexto">
          <a:extLst>
            <a:ext uri="{FF2B5EF4-FFF2-40B4-BE49-F238E27FC236}">
              <a16:creationId xmlns:a16="http://schemas.microsoft.com/office/drawing/2014/main" id="{00000000-0008-0000-2000-0000B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5" name="228 CuadroTexto">
          <a:extLst>
            <a:ext uri="{FF2B5EF4-FFF2-40B4-BE49-F238E27FC236}">
              <a16:creationId xmlns:a16="http://schemas.microsoft.com/office/drawing/2014/main" id="{00000000-0008-0000-2000-0000B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6" name="229 CuadroTexto">
          <a:extLst>
            <a:ext uri="{FF2B5EF4-FFF2-40B4-BE49-F238E27FC236}">
              <a16:creationId xmlns:a16="http://schemas.microsoft.com/office/drawing/2014/main" id="{00000000-0008-0000-2000-0000B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7" name="230 CuadroTexto">
          <a:extLst>
            <a:ext uri="{FF2B5EF4-FFF2-40B4-BE49-F238E27FC236}">
              <a16:creationId xmlns:a16="http://schemas.microsoft.com/office/drawing/2014/main" id="{00000000-0008-0000-2000-0000B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8" name="231 CuadroTexto">
          <a:extLst>
            <a:ext uri="{FF2B5EF4-FFF2-40B4-BE49-F238E27FC236}">
              <a16:creationId xmlns:a16="http://schemas.microsoft.com/office/drawing/2014/main" id="{00000000-0008-0000-2000-0000B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59" name="232 CuadroTexto">
          <a:extLst>
            <a:ext uri="{FF2B5EF4-FFF2-40B4-BE49-F238E27FC236}">
              <a16:creationId xmlns:a16="http://schemas.microsoft.com/office/drawing/2014/main" id="{00000000-0008-0000-2000-0000B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0" name="233 CuadroTexto">
          <a:extLst>
            <a:ext uri="{FF2B5EF4-FFF2-40B4-BE49-F238E27FC236}">
              <a16:creationId xmlns:a16="http://schemas.microsoft.com/office/drawing/2014/main" id="{00000000-0008-0000-2000-0000B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1" name="234 CuadroTexto">
          <a:extLst>
            <a:ext uri="{FF2B5EF4-FFF2-40B4-BE49-F238E27FC236}">
              <a16:creationId xmlns:a16="http://schemas.microsoft.com/office/drawing/2014/main" id="{00000000-0008-0000-2000-0000B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2" name="235 CuadroTexto">
          <a:extLst>
            <a:ext uri="{FF2B5EF4-FFF2-40B4-BE49-F238E27FC236}">
              <a16:creationId xmlns:a16="http://schemas.microsoft.com/office/drawing/2014/main" id="{00000000-0008-0000-2000-0000B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3" name="236 CuadroTexto">
          <a:extLst>
            <a:ext uri="{FF2B5EF4-FFF2-40B4-BE49-F238E27FC236}">
              <a16:creationId xmlns:a16="http://schemas.microsoft.com/office/drawing/2014/main" id="{00000000-0008-0000-2000-0000B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4" name="237 CuadroTexto">
          <a:extLst>
            <a:ext uri="{FF2B5EF4-FFF2-40B4-BE49-F238E27FC236}">
              <a16:creationId xmlns:a16="http://schemas.microsoft.com/office/drawing/2014/main" id="{00000000-0008-0000-2000-0000B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5" name="238 CuadroTexto">
          <a:extLst>
            <a:ext uri="{FF2B5EF4-FFF2-40B4-BE49-F238E27FC236}">
              <a16:creationId xmlns:a16="http://schemas.microsoft.com/office/drawing/2014/main" id="{00000000-0008-0000-2000-0000B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6" name="239 CuadroTexto">
          <a:extLst>
            <a:ext uri="{FF2B5EF4-FFF2-40B4-BE49-F238E27FC236}">
              <a16:creationId xmlns:a16="http://schemas.microsoft.com/office/drawing/2014/main" id="{00000000-0008-0000-2000-0000B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7" name="240 CuadroTexto">
          <a:extLst>
            <a:ext uri="{FF2B5EF4-FFF2-40B4-BE49-F238E27FC236}">
              <a16:creationId xmlns:a16="http://schemas.microsoft.com/office/drawing/2014/main" id="{00000000-0008-0000-2000-0000B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8" name="241 CuadroTexto">
          <a:extLst>
            <a:ext uri="{FF2B5EF4-FFF2-40B4-BE49-F238E27FC236}">
              <a16:creationId xmlns:a16="http://schemas.microsoft.com/office/drawing/2014/main" id="{00000000-0008-0000-2000-0000C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69" name="242 CuadroTexto">
          <a:extLst>
            <a:ext uri="{FF2B5EF4-FFF2-40B4-BE49-F238E27FC236}">
              <a16:creationId xmlns:a16="http://schemas.microsoft.com/office/drawing/2014/main" id="{00000000-0008-0000-2000-0000C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0" name="243 CuadroTexto">
          <a:extLst>
            <a:ext uri="{FF2B5EF4-FFF2-40B4-BE49-F238E27FC236}">
              <a16:creationId xmlns:a16="http://schemas.microsoft.com/office/drawing/2014/main" id="{00000000-0008-0000-2000-0000C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1" name="244 CuadroTexto">
          <a:extLst>
            <a:ext uri="{FF2B5EF4-FFF2-40B4-BE49-F238E27FC236}">
              <a16:creationId xmlns:a16="http://schemas.microsoft.com/office/drawing/2014/main" id="{00000000-0008-0000-2000-0000C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2" name="245 CuadroTexto">
          <a:extLst>
            <a:ext uri="{FF2B5EF4-FFF2-40B4-BE49-F238E27FC236}">
              <a16:creationId xmlns:a16="http://schemas.microsoft.com/office/drawing/2014/main" id="{00000000-0008-0000-2000-0000C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3" name="246 CuadroTexto">
          <a:extLst>
            <a:ext uri="{FF2B5EF4-FFF2-40B4-BE49-F238E27FC236}">
              <a16:creationId xmlns:a16="http://schemas.microsoft.com/office/drawing/2014/main" id="{00000000-0008-0000-2000-0000C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4" name="247 CuadroTexto">
          <a:extLst>
            <a:ext uri="{FF2B5EF4-FFF2-40B4-BE49-F238E27FC236}">
              <a16:creationId xmlns:a16="http://schemas.microsoft.com/office/drawing/2014/main" id="{00000000-0008-0000-2000-0000C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5" name="248 CuadroTexto">
          <a:extLst>
            <a:ext uri="{FF2B5EF4-FFF2-40B4-BE49-F238E27FC236}">
              <a16:creationId xmlns:a16="http://schemas.microsoft.com/office/drawing/2014/main" id="{00000000-0008-0000-2000-0000C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6" name="249 CuadroTexto">
          <a:extLst>
            <a:ext uri="{FF2B5EF4-FFF2-40B4-BE49-F238E27FC236}">
              <a16:creationId xmlns:a16="http://schemas.microsoft.com/office/drawing/2014/main" id="{00000000-0008-0000-2000-0000C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7" name="250 CuadroTexto">
          <a:extLst>
            <a:ext uri="{FF2B5EF4-FFF2-40B4-BE49-F238E27FC236}">
              <a16:creationId xmlns:a16="http://schemas.microsoft.com/office/drawing/2014/main" id="{00000000-0008-0000-2000-0000C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8" name="251 CuadroTexto">
          <a:extLst>
            <a:ext uri="{FF2B5EF4-FFF2-40B4-BE49-F238E27FC236}">
              <a16:creationId xmlns:a16="http://schemas.microsoft.com/office/drawing/2014/main" id="{00000000-0008-0000-2000-0000C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79" name="252 CuadroTexto">
          <a:extLst>
            <a:ext uri="{FF2B5EF4-FFF2-40B4-BE49-F238E27FC236}">
              <a16:creationId xmlns:a16="http://schemas.microsoft.com/office/drawing/2014/main" id="{00000000-0008-0000-2000-0000C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0" name="253 CuadroTexto">
          <a:extLst>
            <a:ext uri="{FF2B5EF4-FFF2-40B4-BE49-F238E27FC236}">
              <a16:creationId xmlns:a16="http://schemas.microsoft.com/office/drawing/2014/main" id="{00000000-0008-0000-2000-0000C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1" name="254 CuadroTexto">
          <a:extLst>
            <a:ext uri="{FF2B5EF4-FFF2-40B4-BE49-F238E27FC236}">
              <a16:creationId xmlns:a16="http://schemas.microsoft.com/office/drawing/2014/main" id="{00000000-0008-0000-2000-0000C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2" name="255 CuadroTexto">
          <a:extLst>
            <a:ext uri="{FF2B5EF4-FFF2-40B4-BE49-F238E27FC236}">
              <a16:creationId xmlns:a16="http://schemas.microsoft.com/office/drawing/2014/main" id="{00000000-0008-0000-2000-0000C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3" name="256 CuadroTexto">
          <a:extLst>
            <a:ext uri="{FF2B5EF4-FFF2-40B4-BE49-F238E27FC236}">
              <a16:creationId xmlns:a16="http://schemas.microsoft.com/office/drawing/2014/main" id="{00000000-0008-0000-2000-0000C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4" name="257 CuadroTexto">
          <a:extLst>
            <a:ext uri="{FF2B5EF4-FFF2-40B4-BE49-F238E27FC236}">
              <a16:creationId xmlns:a16="http://schemas.microsoft.com/office/drawing/2014/main" id="{00000000-0008-0000-2000-0000D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5" name="258 CuadroTexto">
          <a:extLst>
            <a:ext uri="{FF2B5EF4-FFF2-40B4-BE49-F238E27FC236}">
              <a16:creationId xmlns:a16="http://schemas.microsoft.com/office/drawing/2014/main" id="{00000000-0008-0000-2000-0000D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6" name="259 CuadroTexto">
          <a:extLst>
            <a:ext uri="{FF2B5EF4-FFF2-40B4-BE49-F238E27FC236}">
              <a16:creationId xmlns:a16="http://schemas.microsoft.com/office/drawing/2014/main" id="{00000000-0008-0000-2000-0000D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7" name="260 CuadroTexto">
          <a:extLst>
            <a:ext uri="{FF2B5EF4-FFF2-40B4-BE49-F238E27FC236}">
              <a16:creationId xmlns:a16="http://schemas.microsoft.com/office/drawing/2014/main" id="{00000000-0008-0000-2000-0000D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8" name="261 CuadroTexto">
          <a:extLst>
            <a:ext uri="{FF2B5EF4-FFF2-40B4-BE49-F238E27FC236}">
              <a16:creationId xmlns:a16="http://schemas.microsoft.com/office/drawing/2014/main" id="{00000000-0008-0000-2000-0000D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89" name="262 CuadroTexto">
          <a:extLst>
            <a:ext uri="{FF2B5EF4-FFF2-40B4-BE49-F238E27FC236}">
              <a16:creationId xmlns:a16="http://schemas.microsoft.com/office/drawing/2014/main" id="{00000000-0008-0000-2000-0000D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0" name="263 CuadroTexto">
          <a:extLst>
            <a:ext uri="{FF2B5EF4-FFF2-40B4-BE49-F238E27FC236}">
              <a16:creationId xmlns:a16="http://schemas.microsoft.com/office/drawing/2014/main" id="{00000000-0008-0000-2000-0000D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1" name="264 CuadroTexto">
          <a:extLst>
            <a:ext uri="{FF2B5EF4-FFF2-40B4-BE49-F238E27FC236}">
              <a16:creationId xmlns:a16="http://schemas.microsoft.com/office/drawing/2014/main" id="{00000000-0008-0000-2000-0000D7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2" name="265 CuadroTexto">
          <a:extLst>
            <a:ext uri="{FF2B5EF4-FFF2-40B4-BE49-F238E27FC236}">
              <a16:creationId xmlns:a16="http://schemas.microsoft.com/office/drawing/2014/main" id="{00000000-0008-0000-2000-0000D8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3" name="266 CuadroTexto">
          <a:extLst>
            <a:ext uri="{FF2B5EF4-FFF2-40B4-BE49-F238E27FC236}">
              <a16:creationId xmlns:a16="http://schemas.microsoft.com/office/drawing/2014/main" id="{00000000-0008-0000-2000-0000D9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4" name="267 CuadroTexto">
          <a:extLst>
            <a:ext uri="{FF2B5EF4-FFF2-40B4-BE49-F238E27FC236}">
              <a16:creationId xmlns:a16="http://schemas.microsoft.com/office/drawing/2014/main" id="{00000000-0008-0000-2000-0000DA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5" name="285 CuadroTexto">
          <a:extLst>
            <a:ext uri="{FF2B5EF4-FFF2-40B4-BE49-F238E27FC236}">
              <a16:creationId xmlns:a16="http://schemas.microsoft.com/office/drawing/2014/main" id="{00000000-0008-0000-2000-0000DB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6" name="286 CuadroTexto">
          <a:extLst>
            <a:ext uri="{FF2B5EF4-FFF2-40B4-BE49-F238E27FC236}">
              <a16:creationId xmlns:a16="http://schemas.microsoft.com/office/drawing/2014/main" id="{00000000-0008-0000-2000-0000DC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7" name="287 CuadroTexto">
          <a:extLst>
            <a:ext uri="{FF2B5EF4-FFF2-40B4-BE49-F238E27FC236}">
              <a16:creationId xmlns:a16="http://schemas.microsoft.com/office/drawing/2014/main" id="{00000000-0008-0000-2000-0000DD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8" name="288 CuadroTexto">
          <a:extLst>
            <a:ext uri="{FF2B5EF4-FFF2-40B4-BE49-F238E27FC236}">
              <a16:creationId xmlns:a16="http://schemas.microsoft.com/office/drawing/2014/main" id="{00000000-0008-0000-2000-0000DE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599" name="289 CuadroTexto">
          <a:extLst>
            <a:ext uri="{FF2B5EF4-FFF2-40B4-BE49-F238E27FC236}">
              <a16:creationId xmlns:a16="http://schemas.microsoft.com/office/drawing/2014/main" id="{00000000-0008-0000-2000-0000DF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0" name="290 CuadroTexto">
          <a:extLst>
            <a:ext uri="{FF2B5EF4-FFF2-40B4-BE49-F238E27FC236}">
              <a16:creationId xmlns:a16="http://schemas.microsoft.com/office/drawing/2014/main" id="{00000000-0008-0000-2000-0000E0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1" name="291 CuadroTexto">
          <a:extLst>
            <a:ext uri="{FF2B5EF4-FFF2-40B4-BE49-F238E27FC236}">
              <a16:creationId xmlns:a16="http://schemas.microsoft.com/office/drawing/2014/main" id="{00000000-0008-0000-2000-0000E1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2" name="292 CuadroTexto">
          <a:extLst>
            <a:ext uri="{FF2B5EF4-FFF2-40B4-BE49-F238E27FC236}">
              <a16:creationId xmlns:a16="http://schemas.microsoft.com/office/drawing/2014/main" id="{00000000-0008-0000-2000-0000E2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3" name="293 CuadroTexto">
          <a:extLst>
            <a:ext uri="{FF2B5EF4-FFF2-40B4-BE49-F238E27FC236}">
              <a16:creationId xmlns:a16="http://schemas.microsoft.com/office/drawing/2014/main" id="{00000000-0008-0000-2000-0000E3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4" name="294 CuadroTexto">
          <a:extLst>
            <a:ext uri="{FF2B5EF4-FFF2-40B4-BE49-F238E27FC236}">
              <a16:creationId xmlns:a16="http://schemas.microsoft.com/office/drawing/2014/main" id="{00000000-0008-0000-2000-0000E4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5" name="295 CuadroTexto">
          <a:extLst>
            <a:ext uri="{FF2B5EF4-FFF2-40B4-BE49-F238E27FC236}">
              <a16:creationId xmlns:a16="http://schemas.microsoft.com/office/drawing/2014/main" id="{00000000-0008-0000-2000-0000E5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5606" name="296 CuadroTexto">
          <a:extLst>
            <a:ext uri="{FF2B5EF4-FFF2-40B4-BE49-F238E27FC236}">
              <a16:creationId xmlns:a16="http://schemas.microsoft.com/office/drawing/2014/main" id="{00000000-0008-0000-2000-0000E6150000}"/>
            </a:ext>
          </a:extLst>
        </xdr:cNvPr>
        <xdr:cNvSpPr txBox="1"/>
      </xdr:nvSpPr>
      <xdr:spPr>
        <a:xfrm>
          <a:off x="0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7" name="298 CuadroTexto">
          <a:extLst>
            <a:ext uri="{FF2B5EF4-FFF2-40B4-BE49-F238E27FC236}">
              <a16:creationId xmlns:a16="http://schemas.microsoft.com/office/drawing/2014/main" id="{00000000-0008-0000-2000-0000E7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8" name="299 CuadroTexto">
          <a:extLst>
            <a:ext uri="{FF2B5EF4-FFF2-40B4-BE49-F238E27FC236}">
              <a16:creationId xmlns:a16="http://schemas.microsoft.com/office/drawing/2014/main" id="{00000000-0008-0000-2000-0000E8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09" name="300 CuadroTexto">
          <a:extLst>
            <a:ext uri="{FF2B5EF4-FFF2-40B4-BE49-F238E27FC236}">
              <a16:creationId xmlns:a16="http://schemas.microsoft.com/office/drawing/2014/main" id="{00000000-0008-0000-2000-0000E9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0" name="301 CuadroTexto">
          <a:extLst>
            <a:ext uri="{FF2B5EF4-FFF2-40B4-BE49-F238E27FC236}">
              <a16:creationId xmlns:a16="http://schemas.microsoft.com/office/drawing/2014/main" id="{00000000-0008-0000-2000-0000EA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1" name="302 CuadroTexto">
          <a:extLst>
            <a:ext uri="{FF2B5EF4-FFF2-40B4-BE49-F238E27FC236}">
              <a16:creationId xmlns:a16="http://schemas.microsoft.com/office/drawing/2014/main" id="{00000000-0008-0000-2000-0000EB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2" name="303 CuadroTexto">
          <a:extLst>
            <a:ext uri="{FF2B5EF4-FFF2-40B4-BE49-F238E27FC236}">
              <a16:creationId xmlns:a16="http://schemas.microsoft.com/office/drawing/2014/main" id="{00000000-0008-0000-2000-0000EC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3" name="304 CuadroTexto">
          <a:extLst>
            <a:ext uri="{FF2B5EF4-FFF2-40B4-BE49-F238E27FC236}">
              <a16:creationId xmlns:a16="http://schemas.microsoft.com/office/drawing/2014/main" id="{00000000-0008-0000-2000-0000ED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5614" name="305 CuadroTexto">
          <a:extLst>
            <a:ext uri="{FF2B5EF4-FFF2-40B4-BE49-F238E27FC236}">
              <a16:creationId xmlns:a16="http://schemas.microsoft.com/office/drawing/2014/main" id="{00000000-0008-0000-2000-0000EE150000}"/>
            </a:ext>
          </a:extLst>
        </xdr:cNvPr>
        <xdr:cNvSpPr txBox="1"/>
      </xdr:nvSpPr>
      <xdr:spPr>
        <a:xfrm>
          <a:off x="146780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105394</xdr:colOff>
      <xdr:row>0</xdr:row>
      <xdr:rowOff>0</xdr:rowOff>
    </xdr:from>
    <xdr:ext cx="952890" cy="254557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/>
      </xdr:nvSpPr>
      <xdr:spPr>
        <a:xfrm>
          <a:off x="5220319" y="0"/>
          <a:ext cx="95289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ETCA-IV-01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 txBox="1"/>
      </xdr:nvSpPr>
      <xdr:spPr>
        <a:xfrm>
          <a:off x="4171950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66675</xdr:colOff>
      <xdr:row>28</xdr:row>
      <xdr:rowOff>0</xdr:rowOff>
    </xdr:from>
    <xdr:ext cx="2809875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 txBox="1"/>
      </xdr:nvSpPr>
      <xdr:spPr>
        <a:xfrm>
          <a:off x="66675" y="6429375"/>
          <a:ext cx="28098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1</xdr:col>
      <xdr:colOff>2562225</xdr:colOff>
      <xdr:row>28</xdr:row>
      <xdr:rowOff>0</xdr:rowOff>
    </xdr:from>
    <xdr:ext cx="3276600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 txBox="1"/>
      </xdr:nvSpPr>
      <xdr:spPr>
        <a:xfrm>
          <a:off x="2847975" y="6429375"/>
          <a:ext cx="32766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314325</xdr:colOff>
      <xdr:row>3</xdr:row>
      <xdr:rowOff>9525</xdr:rowOff>
    </xdr:from>
    <xdr:ext cx="2790824" cy="25455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 txBox="1"/>
      </xdr:nvSpPr>
      <xdr:spPr>
        <a:xfrm>
          <a:off x="3333750" y="8477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</a:t>
          </a:r>
          <a:r>
            <a:rPr lang="es-MX" sz="1100" b="1" u="sng">
              <a:latin typeface="Arial" pitchFamily="34" charset="0"/>
              <a:cs typeface="Arial" pitchFamily="34" charset="0"/>
            </a:rPr>
            <a:t>CUARTO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2021</a:t>
          </a:r>
          <a:endParaRPr lang="es-MX" sz="1100" b="1" u="sng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0</xdr:row>
      <xdr:rowOff>0</xdr:rowOff>
    </xdr:from>
    <xdr:ext cx="14779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5286375" y="0"/>
          <a:ext cx="14779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ETCA-IV-02</a:t>
          </a: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32004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 txBox="1"/>
      </xdr:nvSpPr>
      <xdr:spPr>
        <a:xfrm>
          <a:off x="85725" y="17173575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1</xdr:col>
      <xdr:colOff>3533776</xdr:colOff>
      <xdr:row>89</xdr:row>
      <xdr:rowOff>0</xdr:rowOff>
    </xdr:from>
    <xdr:ext cx="3324224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 txBox="1"/>
      </xdr:nvSpPr>
      <xdr:spPr>
        <a:xfrm>
          <a:off x="3619501" y="16278225"/>
          <a:ext cx="3324224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 sz="1200">
            <a:effectLst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1</xdr:col>
      <xdr:colOff>4010025</xdr:colOff>
      <xdr:row>3</xdr:row>
      <xdr:rowOff>38100</xdr:rowOff>
    </xdr:from>
    <xdr:ext cx="2790824" cy="25455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4095750" y="6381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lang="es-MX" sz="1100" b="1" u="sng">
              <a:latin typeface="Arial" pitchFamily="34" charset="0"/>
              <a:cs typeface="Arial" pitchFamily="34" charset="0"/>
            </a:rPr>
            <a:t>CUARTO 2021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52006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/>
      </xdr:nvSpPr>
      <xdr:spPr>
        <a:xfrm>
          <a:off x="47720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290512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 txBox="1"/>
      </xdr:nvSpPr>
      <xdr:spPr>
        <a:xfrm>
          <a:off x="190500" y="8985250"/>
          <a:ext cx="29051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359833</xdr:colOff>
      <xdr:row>24</xdr:row>
      <xdr:rowOff>0</xdr:rowOff>
    </xdr:from>
    <xdr:ext cx="3222625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SpPr txBox="1"/>
      </xdr:nvSpPr>
      <xdr:spPr>
        <a:xfrm>
          <a:off x="3238500" y="8773583"/>
          <a:ext cx="32226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793749</xdr:colOff>
      <xdr:row>2</xdr:row>
      <xdr:rowOff>201084</xdr:rowOff>
    </xdr:from>
    <xdr:ext cx="2790824" cy="254557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SpPr txBox="1"/>
      </xdr:nvSpPr>
      <xdr:spPr>
        <a:xfrm>
          <a:off x="3672416" y="624417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CUARTO 2021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874D7AAF-AC7E-49A0-AB1F-591A64F9A345}"/>
            </a:ext>
          </a:extLst>
        </xdr:cNvPr>
        <xdr:cNvSpPr txBox="1"/>
      </xdr:nvSpPr>
      <xdr:spPr>
        <a:xfrm>
          <a:off x="5200650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728870</xdr:colOff>
      <xdr:row>38</xdr:row>
      <xdr:rowOff>152400</xdr:rowOff>
    </xdr:from>
    <xdr:ext cx="3362739" cy="662517"/>
    <xdr:sp macro="" textlink="">
      <xdr:nvSpPr>
        <xdr:cNvPr id="15" name="CuadroTexto 5">
          <a:extLst>
            <a:ext uri="{FF2B5EF4-FFF2-40B4-BE49-F238E27FC236}">
              <a16:creationId xmlns:a16="http://schemas.microsoft.com/office/drawing/2014/main" id="{D49A5F95-1BD9-43B2-86C1-ADDC4FFDBC37}"/>
            </a:ext>
          </a:extLst>
        </xdr:cNvPr>
        <xdr:cNvSpPr txBox="1"/>
      </xdr:nvSpPr>
      <xdr:spPr>
        <a:xfrm>
          <a:off x="2907196" y="686465922"/>
          <a:ext cx="336273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 FINANZAS</a:t>
          </a:r>
          <a:endParaRPr lang="es-MX" sz="1100" b="1"/>
        </a:p>
      </xdr:txBody>
    </xdr:sp>
    <xdr:clientData/>
  </xdr:oneCellAnchor>
  <xdr:oneCellAnchor>
    <xdr:from>
      <xdr:col>0</xdr:col>
      <xdr:colOff>16565</xdr:colOff>
      <xdr:row>39</xdr:row>
      <xdr:rowOff>0</xdr:rowOff>
    </xdr:from>
    <xdr:ext cx="2790824" cy="662517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8117039-73C7-4D84-AC2E-BDB7BEDFFAFC}"/>
            </a:ext>
          </a:extLst>
        </xdr:cNvPr>
        <xdr:cNvSpPr txBox="1"/>
      </xdr:nvSpPr>
      <xdr:spPr>
        <a:xfrm>
          <a:off x="16565" y="686479174"/>
          <a:ext cx="2790824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 b="1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 b="1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2712968</xdr:colOff>
      <xdr:row>0</xdr:row>
      <xdr:rowOff>0</xdr:rowOff>
    </xdr:from>
    <xdr:ext cx="1222708" cy="257174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D4376E26-A079-44E0-BFD0-3AA034CF5C46}"/>
            </a:ext>
          </a:extLst>
        </xdr:cNvPr>
        <xdr:cNvSpPr txBox="1"/>
      </xdr:nvSpPr>
      <xdr:spPr>
        <a:xfrm>
          <a:off x="4891294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ETCA-IV-04</a:t>
          </a:r>
        </a:p>
      </xdr:txBody>
    </xdr:sp>
    <xdr:clientData/>
  </xdr:oneCellAnchor>
  <xdr:oneCellAnchor>
    <xdr:from>
      <xdr:col>2</xdr:col>
      <xdr:colOff>1197665</xdr:colOff>
      <xdr:row>3</xdr:row>
      <xdr:rowOff>51899</xdr:rowOff>
    </xdr:from>
    <xdr:ext cx="2653748" cy="254557"/>
    <xdr:sp macro="" textlink="">
      <xdr:nvSpPr>
        <xdr:cNvPr id="18" name="6 CuadroTexto">
          <a:extLst>
            <a:ext uri="{FF2B5EF4-FFF2-40B4-BE49-F238E27FC236}">
              <a16:creationId xmlns:a16="http://schemas.microsoft.com/office/drawing/2014/main" id="{B063B399-C203-4403-94F1-8CDD08C5D4E6}"/>
            </a:ext>
          </a:extLst>
        </xdr:cNvPr>
        <xdr:cNvSpPr txBox="1"/>
      </xdr:nvSpPr>
      <xdr:spPr>
        <a:xfrm>
          <a:off x="3375991" y="648247"/>
          <a:ext cx="2653748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</a:t>
          </a:r>
          <a:r>
            <a:rPr lang="es-MX" sz="1100" b="1" u="sng">
              <a:latin typeface="Arial" pitchFamily="34" charset="0"/>
              <a:cs typeface="Arial" pitchFamily="34" charset="0"/>
            </a:rPr>
            <a:t>CUARTO  2021 </a:t>
          </a:r>
        </a:p>
      </xdr:txBody>
    </xdr:sp>
    <xdr:clientData/>
  </xdr:oneCellAnchor>
  <xdr:twoCellAnchor>
    <xdr:from>
      <xdr:col>0</xdr:col>
      <xdr:colOff>0</xdr:colOff>
      <xdr:row>11</xdr:row>
      <xdr:rowOff>99390</xdr:rowOff>
    </xdr:from>
    <xdr:to>
      <xdr:col>3</xdr:col>
      <xdr:colOff>1043609</xdr:colOff>
      <xdr:row>14</xdr:row>
      <xdr:rowOff>66260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536B702-3FD1-480B-B119-D230FD838571}"/>
            </a:ext>
          </a:extLst>
        </xdr:cNvPr>
        <xdr:cNvSpPr txBox="1"/>
      </xdr:nvSpPr>
      <xdr:spPr>
        <a:xfrm>
          <a:off x="0" y="1954694"/>
          <a:ext cx="6187109" cy="463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LA</a:t>
          </a:r>
          <a:r>
            <a:rPr lang="es-MX" sz="1200" b="1" baseline="0"/>
            <a:t> INFORMACION CORRESPONDEINTE SERA PRESENTADA HASTA LA CUENTA PUBLICA  DE 2021</a:t>
          </a:r>
          <a:endParaRPr lang="es-MX" sz="12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1593273</xdr:colOff>
      <xdr:row>0</xdr:row>
      <xdr:rowOff>0</xdr:rowOff>
    </xdr:from>
    <xdr:ext cx="1073727" cy="257175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2288598" y="0"/>
          <a:ext cx="1073727" cy="257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CPCA-IV-06</a:t>
          </a:r>
        </a:p>
      </xdr:txBody>
    </xdr:sp>
    <xdr:clientData/>
  </xdr:oneCellAnchor>
  <xdr:oneCellAnchor>
    <xdr:from>
      <xdr:col>2</xdr:col>
      <xdr:colOff>1359478</xdr:colOff>
      <xdr:row>2</xdr:row>
      <xdr:rowOff>86591</xdr:rowOff>
    </xdr:from>
    <xdr:ext cx="1238249" cy="369743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/>
      </xdr:nvSpPr>
      <xdr:spPr>
        <a:xfrm>
          <a:off x="2283403" y="467591"/>
          <a:ext cx="1238249" cy="3697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 baseline="0">
              <a:latin typeface="Arial" pitchFamily="34" charset="0"/>
              <a:cs typeface="Arial" pitchFamily="34" charset="0"/>
            </a:rPr>
            <a:t>                    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1593273</xdr:colOff>
      <xdr:row>0</xdr:row>
      <xdr:rowOff>0</xdr:rowOff>
    </xdr:from>
    <xdr:ext cx="1073727" cy="257175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C8188CB-4335-4696-B3FD-98F5B7255812}"/>
            </a:ext>
          </a:extLst>
        </xdr:cNvPr>
        <xdr:cNvSpPr txBox="1"/>
      </xdr:nvSpPr>
      <xdr:spPr>
        <a:xfrm>
          <a:off x="5269923" y="0"/>
          <a:ext cx="1073727" cy="2571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CPCA-IV-06</a:t>
          </a:r>
        </a:p>
      </xdr:txBody>
    </xdr:sp>
    <xdr:clientData/>
  </xdr:oneCellAnchor>
  <xdr:oneCellAnchor>
    <xdr:from>
      <xdr:col>2</xdr:col>
      <xdr:colOff>1359478</xdr:colOff>
      <xdr:row>2</xdr:row>
      <xdr:rowOff>86591</xdr:rowOff>
    </xdr:from>
    <xdr:ext cx="1238249" cy="369743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E773BA52-B5A4-49DA-98ED-88E41AB90331}"/>
            </a:ext>
          </a:extLst>
        </xdr:cNvPr>
        <xdr:cNvSpPr txBox="1"/>
      </xdr:nvSpPr>
      <xdr:spPr>
        <a:xfrm>
          <a:off x="5036128" y="486641"/>
          <a:ext cx="1238249" cy="3697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 baseline="0">
              <a:latin typeface="Arial" pitchFamily="34" charset="0"/>
              <a:cs typeface="Arial" pitchFamily="34" charset="0"/>
            </a:rPr>
            <a:t>                    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590552</xdr:colOff>
      <xdr:row>1</xdr:row>
      <xdr:rowOff>69259</xdr:rowOff>
    </xdr:from>
    <xdr:to>
      <xdr:col>5</xdr:col>
      <xdr:colOff>41169</xdr:colOff>
      <xdr:row>26</xdr:row>
      <xdr:rowOff>86592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2" y="260996"/>
          <a:ext cx="3254432" cy="481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197909</xdr:colOff>
      <xdr:row>0</xdr:row>
      <xdr:rowOff>0</xdr:rowOff>
    </xdr:from>
    <xdr:ext cx="1222708" cy="25717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489576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Anexo B</a:t>
          </a:r>
        </a:p>
      </xdr:txBody>
    </xdr:sp>
    <xdr:clientData/>
  </xdr:oneCellAnchor>
  <xdr:oneCellAnchor>
    <xdr:from>
      <xdr:col>4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/>
      </xdr:nvSpPr>
      <xdr:spPr>
        <a:xfrm>
          <a:off x="30099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78</xdr:row>
      <xdr:rowOff>127001</xdr:rowOff>
    </xdr:from>
    <xdr:ext cx="35718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/>
      </xdr:nvSpPr>
      <xdr:spPr>
        <a:xfrm>
          <a:off x="0" y="21443951"/>
          <a:ext cx="35718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LEONOR AMPARO LANDAVAZO GUTIERREZ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ADMINISTRATIVO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1352550</xdr:colOff>
      <xdr:row>78</xdr:row>
      <xdr:rowOff>127001</xdr:rowOff>
    </xdr:from>
    <xdr:ext cx="3292476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 txBox="1"/>
      </xdr:nvSpPr>
      <xdr:spPr>
        <a:xfrm>
          <a:off x="3514725" y="21443951"/>
          <a:ext cx="3292476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REBECA IMELDA LAGUNA FIGUEROA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GENERAL DE ADMINISTRACION Y FINANZAS</a:t>
          </a:r>
          <a:endParaRPr lang="es-MX" sz="1100"/>
        </a:p>
      </xdr:txBody>
    </xdr:sp>
    <xdr:clientData/>
  </xdr:oneCellAnchor>
  <xdr:oneCellAnchor>
    <xdr:from>
      <xdr:col>3</xdr:col>
      <xdr:colOff>771525</xdr:colOff>
      <xdr:row>2</xdr:row>
      <xdr:rowOff>142875</xdr:rowOff>
    </xdr:from>
    <xdr:ext cx="2255308" cy="28575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 txBox="1"/>
      </xdr:nvSpPr>
      <xdr:spPr>
        <a:xfrm>
          <a:off x="4514850" y="561975"/>
          <a:ext cx="2255308" cy="2857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CUARTO 2021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219075</xdr:colOff>
      <xdr:row>76</xdr:row>
      <xdr:rowOff>0</xdr:rowOff>
    </xdr:from>
    <xdr:ext cx="1222708" cy="257174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SpPr txBox="1"/>
      </xdr:nvSpPr>
      <xdr:spPr>
        <a:xfrm>
          <a:off x="3228975" y="1466850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SpPr txBox="1"/>
      </xdr:nvSpPr>
      <xdr:spPr>
        <a:xfrm>
          <a:off x="300990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SpPr txBox="1"/>
      </xdr:nvSpPr>
      <xdr:spPr>
        <a:xfrm>
          <a:off x="300990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0</xdr:colOff>
      <xdr:row>68</xdr:row>
      <xdr:rowOff>0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00000000-0008-0000-2800-00000A000000}"/>
            </a:ext>
          </a:extLst>
        </xdr:cNvPr>
        <xdr:cNvSpPr txBox="1"/>
      </xdr:nvSpPr>
      <xdr:spPr>
        <a:xfrm>
          <a:off x="3009900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219075</xdr:colOff>
      <xdr:row>46</xdr:row>
      <xdr:rowOff>0</xdr:rowOff>
    </xdr:from>
    <xdr:ext cx="1222708" cy="257174"/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00000000-0008-0000-2800-00000B000000}"/>
            </a:ext>
          </a:extLst>
        </xdr:cNvPr>
        <xdr:cNvSpPr txBox="1"/>
      </xdr:nvSpPr>
      <xdr:spPr>
        <a:xfrm>
          <a:off x="5510742" y="21452417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 baseline="0">
            <a:latin typeface="Arial" pitchFamily="34" charset="0"/>
            <a:cs typeface="Arial" pitchFamily="34" charset="0"/>
          </a:endParaRPr>
        </a:p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TCA%20IV%2006%20CEPC%204TO%20TRIM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0618CD\PRELIMINAR%20FORMATOS%20actualizacion%20ETCAS%202do-TRIM-2021%20CEA%20-y-anexos_etca-iii04-y-iii05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21\4TO.%20TRIMESTRE%20DEL%202021%20CEA\CTA%20CONTABLE%204T21.xlsx" TargetMode="External"/><Relationship Id="rId1" Type="http://schemas.openxmlformats.org/officeDocument/2006/relationships/externalLinkPath" Target="CTA%20CONTABLE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21\4TO.%20TRIMESTRE%20DEL%202021%20CEA\CTA%20PRESUPUESTARIA%204T21.xlsx" TargetMode="External"/><Relationship Id="rId1" Type="http://schemas.openxmlformats.org/officeDocument/2006/relationships/externalLinkPath" Target="CTA%20PRESUPUESTARIA%204T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 FORMATOS  "/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 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"/>
      <sheetName val="ANEXO A"/>
      <sheetName val="ANEXO B"/>
      <sheetName val="ANEXO C"/>
    </sheetNames>
    <sheetDataSet>
      <sheetData sheetId="0" refreshError="1"/>
      <sheetData sheetId="1">
        <row r="1">
          <cell r="A1" t="str">
            <v xml:space="preserve">Nombre de la Entidad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 FORMATOS  "/>
      <sheetName val="ETCA-I-01"/>
      <sheetName val="ETCA-IV-06 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  <sheetName val="ETCA-II-01"/>
      <sheetName val="ETCA-II-02"/>
      <sheetName val="ETCA-II-03"/>
      <sheetName val="ETCA 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CPCA-IV-04"/>
      <sheetName val="ANEXO A"/>
      <sheetName val="ANEXO B"/>
      <sheetName val="ANEXO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77">
          <cell r="F177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</sheetNames>
    <sheetDataSet>
      <sheetData sheetId="0">
        <row r="1">
          <cell r="A1" t="str">
            <v xml:space="preserve">Comision Estatal del Agua </v>
          </cell>
        </row>
        <row r="3">
          <cell r="A3" t="str">
            <v>Al 31 de Diciembre de 2021</v>
          </cell>
        </row>
        <row r="12">
          <cell r="B12">
            <v>-518109384.94000006</v>
          </cell>
          <cell r="C12">
            <v>-438882605.01000005</v>
          </cell>
        </row>
        <row r="24">
          <cell r="B24">
            <v>-119570513.08000001</v>
          </cell>
          <cell r="C24">
            <v>-105541968.64</v>
          </cell>
          <cell r="F24">
            <v>85009972.300000012</v>
          </cell>
          <cell r="G24">
            <v>55104727.159999996</v>
          </cell>
        </row>
      </sheetData>
      <sheetData sheetId="1">
        <row r="9">
          <cell r="B9">
            <v>180700</v>
          </cell>
          <cell r="C9">
            <v>180700</v>
          </cell>
          <cell r="F9">
            <v>774896.09</v>
          </cell>
          <cell r="G9">
            <v>895479.76</v>
          </cell>
        </row>
        <row r="10">
          <cell r="B10">
            <v>95193869.719999999</v>
          </cell>
          <cell r="C10">
            <v>108029798.40000001</v>
          </cell>
          <cell r="F10">
            <v>28176444.75</v>
          </cell>
          <cell r="G10">
            <v>41004435.649999999</v>
          </cell>
        </row>
        <row r="11">
          <cell r="F11">
            <v>2189345.2799999998</v>
          </cell>
          <cell r="G11">
            <v>1203410.21</v>
          </cell>
        </row>
        <row r="12">
          <cell r="B12">
            <v>6069369.9400000004</v>
          </cell>
          <cell r="C12">
            <v>20772310.719999999</v>
          </cell>
        </row>
        <row r="13">
          <cell r="F13">
            <v>59521076.359999999</v>
          </cell>
          <cell r="G13">
            <v>58677526.509999998</v>
          </cell>
        </row>
        <row r="15">
          <cell r="F15">
            <v>50277351.309999995</v>
          </cell>
          <cell r="G15">
            <v>52359543.109999999</v>
          </cell>
        </row>
        <row r="17">
          <cell r="B17">
            <v>0</v>
          </cell>
          <cell r="F17">
            <v>171004867.48000002</v>
          </cell>
          <cell r="G17">
            <v>181043639.33000001</v>
          </cell>
        </row>
        <row r="18">
          <cell r="B18">
            <v>632319939.19000006</v>
          </cell>
          <cell r="C18">
            <v>435413704.91000003</v>
          </cell>
        </row>
        <row r="19">
          <cell r="B19">
            <v>267473317.73000002</v>
          </cell>
          <cell r="C19">
            <v>271397115.75</v>
          </cell>
        </row>
        <row r="21">
          <cell r="F21">
            <v>2128873.35</v>
          </cell>
          <cell r="G21">
            <v>14835649.380000001</v>
          </cell>
        </row>
        <row r="23">
          <cell r="B23">
            <v>10384565.210000001</v>
          </cell>
          <cell r="C23">
            <v>9261724.0600000005</v>
          </cell>
          <cell r="F23">
            <v>0</v>
          </cell>
          <cell r="G23">
            <v>0</v>
          </cell>
        </row>
        <row r="25">
          <cell r="B25">
            <v>0</v>
          </cell>
          <cell r="C25">
            <v>172125.2</v>
          </cell>
        </row>
        <row r="28">
          <cell r="B28">
            <v>20409342.420000002</v>
          </cell>
        </row>
        <row r="29">
          <cell r="B29">
            <v>1852582</v>
          </cell>
          <cell r="C29">
            <v>10326308.42</v>
          </cell>
        </row>
        <row r="47">
          <cell r="B47">
            <v>0</v>
          </cell>
        </row>
        <row r="49">
          <cell r="F49">
            <v>271366770.69</v>
          </cell>
          <cell r="G49">
            <v>294287446.33999997</v>
          </cell>
        </row>
        <row r="52">
          <cell r="F52">
            <v>85009972.300000012</v>
          </cell>
          <cell r="G52">
            <v>55104727.159999996</v>
          </cell>
        </row>
        <row r="53">
          <cell r="B53">
            <v>4025351.29</v>
          </cell>
          <cell r="C53">
            <v>4026675.29</v>
          </cell>
        </row>
      </sheetData>
      <sheetData sheetId="2">
        <row r="3">
          <cell r="A3" t="str">
            <v>Del 01 de Enero  al 31 de Diciembre de 2021</v>
          </cell>
        </row>
        <row r="33">
          <cell r="C33">
            <v>7590114.3399999999</v>
          </cell>
        </row>
        <row r="45">
          <cell r="C45">
            <v>15359419.17</v>
          </cell>
        </row>
        <row r="46">
          <cell r="C46">
            <v>15359419.17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>
        <row r="3">
          <cell r="A3" t="str">
            <v>Del 01 de Enero  al 31 de Diciembre de 2021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I-01"/>
      <sheetName val="ETCA-II-02"/>
      <sheetName val="ETCA-II-03"/>
      <sheetName val="ETCA 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</sheetNames>
    <sheetDataSet>
      <sheetData sheetId="0">
        <row r="13">
          <cell r="G13">
            <v>692260.99</v>
          </cell>
        </row>
        <row r="15">
          <cell r="G15">
            <v>185272694.01999998</v>
          </cell>
        </row>
        <row r="16">
          <cell r="G16">
            <v>130721787.08</v>
          </cell>
        </row>
        <row r="17">
          <cell r="G17">
            <v>282597513.84000003</v>
          </cell>
        </row>
        <row r="44">
          <cell r="C44">
            <v>788280901.10000002</v>
          </cell>
        </row>
      </sheetData>
      <sheetData sheetId="1"/>
      <sheetData sheetId="2"/>
      <sheetData sheetId="3">
        <row r="80">
          <cell r="B80">
            <v>788280901.10075855</v>
          </cell>
          <cell r="C80">
            <v>299229370.54000002</v>
          </cell>
          <cell r="D80">
            <v>1087510271.6407585</v>
          </cell>
          <cell r="E80">
            <v>646764162.72000003</v>
          </cell>
          <cell r="F80">
            <v>606147018.67000008</v>
          </cell>
          <cell r="G80">
            <v>440746108.92075849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128760871.70999999</v>
          </cell>
        </row>
        <row r="20">
          <cell r="F20">
            <v>2285316.08</v>
          </cell>
        </row>
        <row r="25">
          <cell r="F25">
            <v>19595210.740000002</v>
          </cell>
        </row>
        <row r="37">
          <cell r="F37">
            <v>42495166.330000006</v>
          </cell>
        </row>
        <row r="47">
          <cell r="F47">
            <v>35641498.369999997</v>
          </cell>
        </row>
        <row r="71">
          <cell r="F71">
            <v>0</v>
          </cell>
        </row>
        <row r="74">
          <cell r="F74">
            <v>1843493.2699999998</v>
          </cell>
        </row>
        <row r="80">
          <cell r="F80">
            <v>17918098.590000004</v>
          </cell>
        </row>
        <row r="158">
          <cell r="F158">
            <v>165188326.43000004</v>
          </cell>
        </row>
        <row r="177">
          <cell r="F177">
            <v>290000</v>
          </cell>
        </row>
        <row r="275">
          <cell r="F275">
            <v>3226750.38</v>
          </cell>
        </row>
        <row r="296">
          <cell r="F296">
            <v>483318.48</v>
          </cell>
        </row>
        <row r="320">
          <cell r="F320">
            <v>0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44"/>
  <sheetViews>
    <sheetView tabSelected="1" view="pageBreakPreview" topLeftCell="A13" zoomScaleSheetLayoutView="100" workbookViewId="0">
      <selection activeCell="F27" sqref="F27"/>
    </sheetView>
  </sheetViews>
  <sheetFormatPr baseColWidth="10" defaultColWidth="11.28515625" defaultRowHeight="15" x14ac:dyDescent="0.25"/>
  <cols>
    <col min="1" max="1" width="47.7109375" style="39" bestFit="1" customWidth="1"/>
    <col min="2" max="2" width="11.28515625" style="15"/>
    <col min="3" max="3" width="12.28515625" style="15" customWidth="1"/>
    <col min="4" max="16384" width="11.28515625" style="15"/>
  </cols>
  <sheetData>
    <row r="1" spans="1:7" ht="16.5" customHeight="1" x14ac:dyDescent="0.25">
      <c r="A1" s="274" t="str">
        <f>'[4]ETCA-I-01'!A1:G1</f>
        <v xml:space="preserve">Comision Estatal del Agua </v>
      </c>
      <c r="B1" s="274"/>
      <c r="C1" s="274"/>
      <c r="D1" s="274"/>
      <c r="E1" s="274"/>
      <c r="F1" s="274"/>
      <c r="G1" s="274"/>
    </row>
    <row r="2" spans="1:7" ht="16.5" customHeight="1" x14ac:dyDescent="0.25">
      <c r="A2" s="274" t="s">
        <v>41</v>
      </c>
      <c r="B2" s="274"/>
      <c r="C2" s="274"/>
      <c r="D2" s="274"/>
      <c r="E2" s="274"/>
      <c r="F2" s="274"/>
      <c r="G2" s="274"/>
    </row>
    <row r="3" spans="1:7" ht="16.5" x14ac:dyDescent="0.25">
      <c r="A3" s="275" t="str">
        <f>'[4]ETCA-I-03'!A3:D3</f>
        <v>Del 01 de Enero  al 31 de Diciembre de 2021</v>
      </c>
      <c r="B3" s="275"/>
      <c r="C3" s="275"/>
      <c r="D3" s="275"/>
      <c r="E3" s="275"/>
      <c r="F3" s="275"/>
      <c r="G3" s="275"/>
    </row>
    <row r="4" spans="1:7" ht="17.25" thickBot="1" x14ac:dyDescent="0.3">
      <c r="A4" s="31"/>
      <c r="B4" s="276" t="s">
        <v>42</v>
      </c>
      <c r="C4" s="276"/>
      <c r="D4" s="276"/>
      <c r="E4" s="16"/>
      <c r="F4" s="14"/>
      <c r="G4" s="67"/>
    </row>
    <row r="5" spans="1:7" ht="38.25" x14ac:dyDescent="0.25">
      <c r="A5" s="267" t="s">
        <v>16</v>
      </c>
      <c r="B5" s="17" t="s">
        <v>27</v>
      </c>
      <c r="C5" s="17" t="s">
        <v>25</v>
      </c>
      <c r="D5" s="17" t="s">
        <v>28</v>
      </c>
      <c r="E5" s="18" t="s">
        <v>43</v>
      </c>
      <c r="F5" s="18" t="s">
        <v>44</v>
      </c>
      <c r="G5" s="17" t="s">
        <v>29</v>
      </c>
    </row>
    <row r="6" spans="1:7" ht="15.75" thickBot="1" x14ac:dyDescent="0.3">
      <c r="A6" s="268"/>
      <c r="B6" s="20" t="s">
        <v>20</v>
      </c>
      <c r="C6" s="20" t="s">
        <v>21</v>
      </c>
      <c r="D6" s="20" t="s">
        <v>30</v>
      </c>
      <c r="E6" s="32" t="s">
        <v>22</v>
      </c>
      <c r="F6" s="32" t="s">
        <v>23</v>
      </c>
      <c r="G6" s="20" t="s">
        <v>31</v>
      </c>
    </row>
    <row r="7" spans="1:7" ht="16.5" x14ac:dyDescent="0.25">
      <c r="A7" s="22"/>
      <c r="B7" s="33"/>
      <c r="C7" s="33"/>
      <c r="D7" s="33"/>
      <c r="E7" s="33"/>
      <c r="F7" s="33"/>
      <c r="G7" s="33"/>
    </row>
    <row r="8" spans="1:7" s="36" customFormat="1" x14ac:dyDescent="0.25">
      <c r="A8" s="34" t="s">
        <v>45</v>
      </c>
      <c r="B8" s="35"/>
      <c r="C8" s="35"/>
      <c r="D8" s="35"/>
      <c r="E8" s="35"/>
      <c r="F8" s="35"/>
      <c r="G8" s="35"/>
    </row>
    <row r="9" spans="1:7" s="38" customFormat="1" x14ac:dyDescent="0.25">
      <c r="A9" s="37" t="s">
        <v>154</v>
      </c>
      <c r="B9" s="58">
        <f>B11+B12</f>
        <v>0</v>
      </c>
      <c r="C9" s="58">
        <f>C11+C12</f>
        <v>0</v>
      </c>
      <c r="D9" s="58">
        <f>SUM(B9+C9)</f>
        <v>0</v>
      </c>
      <c r="E9" s="58">
        <f>E11+E12</f>
        <v>0</v>
      </c>
      <c r="F9" s="58">
        <f>F11+F12</f>
        <v>0</v>
      </c>
      <c r="G9" s="58">
        <f>SUM(D9-E9)</f>
        <v>0</v>
      </c>
    </row>
    <row r="10" spans="1:7" x14ac:dyDescent="0.25">
      <c r="A10" s="40"/>
      <c r="B10" s="59"/>
      <c r="C10" s="59"/>
      <c r="D10" s="59"/>
      <c r="E10" s="59"/>
      <c r="F10" s="59"/>
      <c r="G10" s="60"/>
    </row>
    <row r="11" spans="1:7" x14ac:dyDescent="0.25">
      <c r="A11" s="40" t="s">
        <v>46</v>
      </c>
      <c r="B11" s="59"/>
      <c r="C11" s="59"/>
      <c r="D11" s="60">
        <f>B11+C11</f>
        <v>0</v>
      </c>
      <c r="E11" s="59"/>
      <c r="F11" s="59"/>
      <c r="G11" s="60">
        <f>D11-E11</f>
        <v>0</v>
      </c>
    </row>
    <row r="12" spans="1:7" x14ac:dyDescent="0.25">
      <c r="A12" s="40" t="s">
        <v>47</v>
      </c>
      <c r="B12" s="59"/>
      <c r="C12" s="59"/>
      <c r="D12" s="60">
        <f>B12+C12</f>
        <v>0</v>
      </c>
      <c r="E12" s="59"/>
      <c r="F12" s="59"/>
      <c r="G12" s="60">
        <f>D12-E12</f>
        <v>0</v>
      </c>
    </row>
    <row r="13" spans="1:7" s="38" customFormat="1" x14ac:dyDescent="0.25">
      <c r="A13" s="37" t="s">
        <v>48</v>
      </c>
      <c r="B13" s="58">
        <f t="shared" ref="B13:G13" si="0">SUM(B14:B21)</f>
        <v>215211231</v>
      </c>
      <c r="C13" s="58">
        <f t="shared" si="0"/>
        <v>181992760.80000001</v>
      </c>
      <c r="D13" s="58">
        <f t="shared" si="0"/>
        <v>397203991.80000001</v>
      </c>
      <c r="E13" s="58">
        <f t="shared" si="0"/>
        <v>130364245.41999999</v>
      </c>
      <c r="F13" s="58">
        <f t="shared" si="0"/>
        <v>127107858.33</v>
      </c>
      <c r="G13" s="58">
        <f t="shared" si="0"/>
        <v>266839746.38000003</v>
      </c>
    </row>
    <row r="14" spans="1:7" x14ac:dyDescent="0.25">
      <c r="A14" s="40" t="s">
        <v>49</v>
      </c>
      <c r="B14" s="59"/>
      <c r="C14" s="59"/>
      <c r="D14" s="60">
        <f t="shared" ref="D14:D21" si="1">B14+C14</f>
        <v>0</v>
      </c>
      <c r="E14" s="59"/>
      <c r="F14" s="59"/>
      <c r="G14" s="60">
        <f>D14-E14</f>
        <v>0</v>
      </c>
    </row>
    <row r="15" spans="1:7" x14ac:dyDescent="0.25">
      <c r="A15" s="40" t="s">
        <v>50</v>
      </c>
      <c r="B15" s="59"/>
      <c r="C15" s="59"/>
      <c r="D15" s="60">
        <f t="shared" si="1"/>
        <v>0</v>
      </c>
      <c r="E15" s="59"/>
      <c r="F15" s="59"/>
      <c r="G15" s="60">
        <f t="shared" ref="G15:G38" si="2">D15-E15</f>
        <v>0</v>
      </c>
    </row>
    <row r="16" spans="1:7" x14ac:dyDescent="0.25">
      <c r="A16" s="40" t="s">
        <v>51</v>
      </c>
      <c r="B16" s="59"/>
      <c r="C16" s="59"/>
      <c r="D16" s="60">
        <f t="shared" si="1"/>
        <v>0</v>
      </c>
      <c r="E16" s="59"/>
      <c r="F16" s="59"/>
      <c r="G16" s="60">
        <f t="shared" si="2"/>
        <v>0</v>
      </c>
    </row>
    <row r="17" spans="1:7" x14ac:dyDescent="0.25">
      <c r="A17" s="40" t="s">
        <v>52</v>
      </c>
      <c r="B17" s="59"/>
      <c r="C17" s="59"/>
      <c r="D17" s="60">
        <f t="shared" si="1"/>
        <v>0</v>
      </c>
      <c r="E17" s="59"/>
      <c r="F17" s="59"/>
      <c r="G17" s="60">
        <f t="shared" si="2"/>
        <v>0</v>
      </c>
    </row>
    <row r="18" spans="1:7" x14ac:dyDescent="0.25">
      <c r="A18" s="40" t="s">
        <v>53</v>
      </c>
      <c r="B18" s="59"/>
      <c r="C18" s="59"/>
      <c r="D18" s="60">
        <f t="shared" si="1"/>
        <v>0</v>
      </c>
      <c r="E18" s="59"/>
      <c r="F18" s="59"/>
      <c r="G18" s="60">
        <f t="shared" si="2"/>
        <v>0</v>
      </c>
    </row>
    <row r="19" spans="1:7" ht="27" x14ac:dyDescent="0.25">
      <c r="A19" s="40" t="s">
        <v>54</v>
      </c>
      <c r="B19" s="59"/>
      <c r="C19" s="59"/>
      <c r="D19" s="60">
        <f t="shared" si="1"/>
        <v>0</v>
      </c>
      <c r="E19" s="59"/>
      <c r="F19" s="59"/>
      <c r="G19" s="60">
        <f t="shared" si="2"/>
        <v>0</v>
      </c>
    </row>
    <row r="20" spans="1:7" x14ac:dyDescent="0.25">
      <c r="A20" s="40" t="s">
        <v>55</v>
      </c>
      <c r="B20" s="59"/>
      <c r="C20" s="59"/>
      <c r="D20" s="60">
        <f t="shared" si="1"/>
        <v>0</v>
      </c>
      <c r="E20" s="59"/>
      <c r="F20" s="59"/>
      <c r="G20" s="60">
        <f t="shared" si="2"/>
        <v>0</v>
      </c>
    </row>
    <row r="21" spans="1:7" x14ac:dyDescent="0.25">
      <c r="A21" s="40" t="s">
        <v>56</v>
      </c>
      <c r="B21" s="59">
        <v>215211231</v>
      </c>
      <c r="C21" s="59">
        <v>181992760.80000001</v>
      </c>
      <c r="D21" s="60">
        <f t="shared" si="1"/>
        <v>397203991.80000001</v>
      </c>
      <c r="E21" s="59">
        <v>130364245.41999999</v>
      </c>
      <c r="F21" s="59">
        <v>127107858.33</v>
      </c>
      <c r="G21" s="60">
        <f t="shared" si="2"/>
        <v>266839746.38000003</v>
      </c>
    </row>
    <row r="22" spans="1:7" s="38" customFormat="1" x14ac:dyDescent="0.25">
      <c r="A22" s="37" t="s">
        <v>57</v>
      </c>
      <c r="B22" s="58">
        <f t="shared" ref="B22:G22" si="3">SUM(B23:B25)</f>
        <v>573069670.10075855</v>
      </c>
      <c r="C22" s="58">
        <f t="shared" si="3"/>
        <v>117236609.74000001</v>
      </c>
      <c r="D22" s="58">
        <f t="shared" si="3"/>
        <v>690306279.84075856</v>
      </c>
      <c r="E22" s="58">
        <f t="shared" si="3"/>
        <v>516399917.30000007</v>
      </c>
      <c r="F22" s="58">
        <f t="shared" si="3"/>
        <v>479039160.34000009</v>
      </c>
      <c r="G22" s="58">
        <f t="shared" si="3"/>
        <v>173906362.54075849</v>
      </c>
    </row>
    <row r="23" spans="1:7" ht="27" x14ac:dyDescent="0.25">
      <c r="A23" s="40" t="s">
        <v>58</v>
      </c>
      <c r="B23" s="59">
        <v>573069670.10075855</v>
      </c>
      <c r="C23" s="59">
        <v>117236609.74000001</v>
      </c>
      <c r="D23" s="60">
        <f>B23+C23</f>
        <v>690306279.84075856</v>
      </c>
      <c r="E23" s="59">
        <v>516399917.30000007</v>
      </c>
      <c r="F23" s="59">
        <v>479039160.34000009</v>
      </c>
      <c r="G23" s="60">
        <f t="shared" si="2"/>
        <v>173906362.54075849</v>
      </c>
    </row>
    <row r="24" spans="1:7" x14ac:dyDescent="0.25">
      <c r="A24" s="40" t="s">
        <v>59</v>
      </c>
      <c r="B24" s="59"/>
      <c r="C24" s="59"/>
      <c r="D24" s="60">
        <f>B24+C24</f>
        <v>0</v>
      </c>
      <c r="E24" s="59"/>
      <c r="F24" s="59"/>
      <c r="G24" s="60">
        <f t="shared" si="2"/>
        <v>0</v>
      </c>
    </row>
    <row r="25" spans="1:7" x14ac:dyDescent="0.25">
      <c r="A25" s="40" t="s">
        <v>60</v>
      </c>
      <c r="B25" s="59"/>
      <c r="C25" s="59"/>
      <c r="D25" s="60">
        <f>B25+C25</f>
        <v>0</v>
      </c>
      <c r="E25" s="59"/>
      <c r="F25" s="59"/>
      <c r="G25" s="60">
        <f t="shared" si="2"/>
        <v>0</v>
      </c>
    </row>
    <row r="26" spans="1:7" s="38" customFormat="1" x14ac:dyDescent="0.25">
      <c r="A26" s="37" t="s">
        <v>61</v>
      </c>
      <c r="B26" s="58">
        <f>B27+B28</f>
        <v>0</v>
      </c>
      <c r="C26" s="58">
        <f>C27+C28</f>
        <v>0</v>
      </c>
      <c r="D26" s="58">
        <f>SUM(D27:D28)</f>
        <v>0</v>
      </c>
      <c r="E26" s="58">
        <f>E27+E28</f>
        <v>0</v>
      </c>
      <c r="F26" s="58">
        <f>F27+F28</f>
        <v>0</v>
      </c>
      <c r="G26" s="58">
        <f>SUM(G27:G28)</f>
        <v>0</v>
      </c>
    </row>
    <row r="27" spans="1:7" x14ac:dyDescent="0.25">
      <c r="A27" s="40" t="s">
        <v>62</v>
      </c>
      <c r="B27" s="59"/>
      <c r="C27" s="59"/>
      <c r="D27" s="60">
        <f>B27+C27</f>
        <v>0</v>
      </c>
      <c r="E27" s="59"/>
      <c r="F27" s="59"/>
      <c r="G27" s="60">
        <f t="shared" si="2"/>
        <v>0</v>
      </c>
    </row>
    <row r="28" spans="1:7" x14ac:dyDescent="0.25">
      <c r="A28" s="40" t="s">
        <v>63</v>
      </c>
      <c r="B28" s="59"/>
      <c r="C28" s="59"/>
      <c r="D28" s="60">
        <f>B28+C28</f>
        <v>0</v>
      </c>
      <c r="E28" s="59"/>
      <c r="F28" s="59"/>
      <c r="G28" s="60">
        <f t="shared" si="2"/>
        <v>0</v>
      </c>
    </row>
    <row r="29" spans="1:7" s="38" customFormat="1" x14ac:dyDescent="0.25">
      <c r="A29" s="37" t="s">
        <v>64</v>
      </c>
      <c r="B29" s="58">
        <f>B30+B31+B32+B33</f>
        <v>0</v>
      </c>
      <c r="C29" s="58">
        <f>C30+C31+C32+C33</f>
        <v>0</v>
      </c>
      <c r="D29" s="58">
        <f>SUM(D30:D33)</f>
        <v>0</v>
      </c>
      <c r="E29" s="58">
        <f>E30+E31+E32+E33</f>
        <v>0</v>
      </c>
      <c r="F29" s="58">
        <f>F30+F31+F32+F33</f>
        <v>0</v>
      </c>
      <c r="G29" s="58">
        <f>SUM(G30:G33)</f>
        <v>0</v>
      </c>
    </row>
    <row r="30" spans="1:7" x14ac:dyDescent="0.25">
      <c r="A30" s="40" t="s">
        <v>11</v>
      </c>
      <c r="B30" s="59"/>
      <c r="C30" s="59"/>
      <c r="D30" s="60">
        <f>B30+C30</f>
        <v>0</v>
      </c>
      <c r="E30" s="59"/>
      <c r="F30" s="59"/>
      <c r="G30" s="60">
        <f t="shared" si="2"/>
        <v>0</v>
      </c>
    </row>
    <row r="31" spans="1:7" x14ac:dyDescent="0.25">
      <c r="A31" s="40" t="s">
        <v>65</v>
      </c>
      <c r="B31" s="59"/>
      <c r="C31" s="59"/>
      <c r="D31" s="60">
        <f>B31+C31</f>
        <v>0</v>
      </c>
      <c r="E31" s="59"/>
      <c r="F31" s="59"/>
      <c r="G31" s="60">
        <f t="shared" si="2"/>
        <v>0</v>
      </c>
    </row>
    <row r="32" spans="1:7" x14ac:dyDescent="0.25">
      <c r="A32" s="40" t="s">
        <v>66</v>
      </c>
      <c r="B32" s="59"/>
      <c r="C32" s="59"/>
      <c r="D32" s="60">
        <f>B32+C32</f>
        <v>0</v>
      </c>
      <c r="E32" s="59"/>
      <c r="F32" s="59"/>
      <c r="G32" s="60">
        <f t="shared" si="2"/>
        <v>0</v>
      </c>
    </row>
    <row r="33" spans="1:8" x14ac:dyDescent="0.25">
      <c r="A33" s="40" t="s">
        <v>67</v>
      </c>
      <c r="B33" s="59"/>
      <c r="C33" s="59"/>
      <c r="D33" s="60">
        <f>B33+C33</f>
        <v>0</v>
      </c>
      <c r="E33" s="59"/>
      <c r="F33" s="59"/>
      <c r="G33" s="60">
        <f t="shared" si="2"/>
        <v>0</v>
      </c>
    </row>
    <row r="34" spans="1:8" s="38" customFormat="1" x14ac:dyDescent="0.25">
      <c r="A34" s="37" t="s">
        <v>68</v>
      </c>
      <c r="B34" s="58">
        <f t="shared" ref="B34:G34" si="4">B35</f>
        <v>0</v>
      </c>
      <c r="C34" s="58">
        <f t="shared" si="4"/>
        <v>0</v>
      </c>
      <c r="D34" s="58">
        <f t="shared" si="4"/>
        <v>0</v>
      </c>
      <c r="E34" s="58">
        <f t="shared" si="4"/>
        <v>0</v>
      </c>
      <c r="F34" s="58">
        <f t="shared" si="4"/>
        <v>0</v>
      </c>
      <c r="G34" s="58">
        <f t="shared" si="4"/>
        <v>0</v>
      </c>
    </row>
    <row r="35" spans="1:8" x14ac:dyDescent="0.25">
      <c r="A35" s="40" t="s">
        <v>69</v>
      </c>
      <c r="B35" s="59"/>
      <c r="C35" s="59"/>
      <c r="D35" s="60">
        <f>B35+C35</f>
        <v>0</v>
      </c>
      <c r="E35" s="59"/>
      <c r="F35" s="59"/>
      <c r="G35" s="60">
        <f t="shared" si="2"/>
        <v>0</v>
      </c>
    </row>
    <row r="36" spans="1:8" s="38" customFormat="1" x14ac:dyDescent="0.25">
      <c r="A36" s="37" t="s">
        <v>70</v>
      </c>
      <c r="B36" s="61"/>
      <c r="C36" s="61"/>
      <c r="D36" s="58">
        <f>B36+C36</f>
        <v>0</v>
      </c>
      <c r="E36" s="61"/>
      <c r="F36" s="61"/>
      <c r="G36" s="58">
        <f t="shared" si="2"/>
        <v>0</v>
      </c>
    </row>
    <row r="37" spans="1:8" s="38" customFormat="1" ht="27" x14ac:dyDescent="0.25">
      <c r="A37" s="37" t="s">
        <v>71</v>
      </c>
      <c r="B37" s="61"/>
      <c r="C37" s="61"/>
      <c r="D37" s="58">
        <f>B37+C37</f>
        <v>0</v>
      </c>
      <c r="E37" s="61"/>
      <c r="F37" s="61"/>
      <c r="G37" s="58">
        <f t="shared" si="2"/>
        <v>0</v>
      </c>
    </row>
    <row r="38" spans="1:8" s="38" customFormat="1" ht="15.75" thickBot="1" x14ac:dyDescent="0.3">
      <c r="A38" s="37" t="s">
        <v>72</v>
      </c>
      <c r="B38" s="61"/>
      <c r="C38" s="61"/>
      <c r="D38" s="58">
        <f>B38+C38</f>
        <v>0</v>
      </c>
      <c r="E38" s="61"/>
      <c r="F38" s="61"/>
      <c r="G38" s="58">
        <f t="shared" si="2"/>
        <v>0</v>
      </c>
    </row>
    <row r="39" spans="1:8" ht="32.25" customHeight="1" thickBot="1" x14ac:dyDescent="0.3">
      <c r="A39" s="21" t="s">
        <v>35</v>
      </c>
      <c r="B39" s="62">
        <f t="shared" ref="B39:G39" si="5">SUM(B$9,B$13,B$22,B$26,B$29,B$34,B$36,B$37,B$38)</f>
        <v>788280901.10075855</v>
      </c>
      <c r="C39" s="62">
        <f t="shared" si="5"/>
        <v>299229370.54000002</v>
      </c>
      <c r="D39" s="62">
        <f t="shared" si="5"/>
        <v>1087510271.6407585</v>
      </c>
      <c r="E39" s="62">
        <f t="shared" si="5"/>
        <v>646764162.72000003</v>
      </c>
      <c r="F39" s="62">
        <f t="shared" si="5"/>
        <v>606147018.67000008</v>
      </c>
      <c r="G39" s="62">
        <f t="shared" si="5"/>
        <v>440746108.92075849</v>
      </c>
      <c r="H39" s="65" t="str">
        <f>IF((B39-'[5]ETCA II-04'!B80)&gt;0.9,"ERROR!!!!! EL MONTO NO COINCIDE CON LO REPORTADO EN EL FORMATO ETCA-II-04 EN EL TOTAL APROBADO ANUAL DEL ANALÍTICO DE EGRESOS","")</f>
        <v/>
      </c>
    </row>
    <row r="40" spans="1:8" ht="18" customHeight="1" x14ac:dyDescent="0.25">
      <c r="A40" s="63"/>
      <c r="B40" s="66"/>
      <c r="C40" s="66"/>
      <c r="D40" s="66"/>
      <c r="E40" s="66"/>
      <c r="F40" s="66"/>
      <c r="G40" s="66"/>
      <c r="H40" s="65" t="str">
        <f>IF((C39-'[5]ETCA II-04'!C80)&gt;0.9,"ERROR!!!!! EL MONTO NO COINCIDE CON LO REPORTADO EN EL FORMATO ETCA-II-04 EN EL TOTAL DE AMPLIACIONES/REDUCCIONES PRESENTADO EN EL ANALÍTICO DE EGRESOS","")</f>
        <v/>
      </c>
    </row>
    <row r="41" spans="1:8" ht="18" customHeight="1" x14ac:dyDescent="0.25">
      <c r="A41" s="63"/>
      <c r="B41" s="66"/>
      <c r="C41" s="66"/>
      <c r="D41" s="66"/>
      <c r="E41" s="66"/>
      <c r="F41" s="66"/>
      <c r="G41" s="66"/>
      <c r="H41" s="65" t="str">
        <f>IF((D39-'[5]ETCA II-04'!D80)&gt;0.9,"ERROR!!!!! EL MONTO NO COINCIDE CON LO REPORTADO EN EL FORMATO ETCA-II-04 EN EL TOTAL MODIFICADO ANUAL PRESENTADO EN EL ANALÍTICO DE EGRESOS","")</f>
        <v/>
      </c>
    </row>
    <row r="42" spans="1:8" ht="18" customHeight="1" x14ac:dyDescent="0.25">
      <c r="A42" s="63"/>
      <c r="B42" s="66"/>
      <c r="C42" s="66"/>
      <c r="D42" s="66"/>
      <c r="E42" s="66"/>
      <c r="F42" s="66"/>
      <c r="G42" s="66"/>
      <c r="H42" s="65" t="str">
        <f>IF((E39-'[5]ETCA II-04'!E80)&gt;0.9,"ERROR!!!!! EL MONTO NO COINCIDE CON LO REPORTADO EN EL FORMATO ETCA-II-04 EN EL TOTAL DEVENGADO ANUAL PRESENTADO EN EL ANALÍTICO DE EGRESOS","")</f>
        <v/>
      </c>
    </row>
    <row r="43" spans="1:8" ht="18" customHeight="1" x14ac:dyDescent="0.25">
      <c r="A43" s="63"/>
      <c r="B43" s="66"/>
      <c r="C43" s="66"/>
      <c r="D43" s="66"/>
      <c r="E43" s="66"/>
      <c r="F43" s="66"/>
      <c r="G43" s="66"/>
      <c r="H43" s="65" t="str">
        <f>IF((F39-'[5]ETCA II-04'!F80)&gt;0.9,"ERROR!!!!! EL MONTO NO COINCIDE CON LO REPORTADO EN EL FORMATO ETCA-II-04 EN EL TOTAL PAGADO ANUAL PRESENTADO EN EL ANALÍTICO DE EGRESOS","")</f>
        <v/>
      </c>
    </row>
    <row r="44" spans="1:8" ht="18" customHeight="1" x14ac:dyDescent="0.25">
      <c r="H44" s="65" t="str">
        <f>IF((G39-'[5]ETCA II-04'!G80)&gt;0.9,"ERROR!!!!!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5">
    <mergeCell ref="A1:G1"/>
    <mergeCell ref="A2:G2"/>
    <mergeCell ref="A3:G3"/>
    <mergeCell ref="A5:A6"/>
    <mergeCell ref="B4:D4"/>
  </mergeCells>
  <printOptions horizontalCentered="1"/>
  <pageMargins left="0.39370078740157483" right="0.39370078740157483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62"/>
  <sheetViews>
    <sheetView view="pageBreakPreview" zoomScale="90" zoomScaleSheetLayoutView="90" workbookViewId="0">
      <selection activeCell="B59" sqref="B59"/>
    </sheetView>
  </sheetViews>
  <sheetFormatPr baseColWidth="10" defaultColWidth="11.28515625" defaultRowHeight="16.5" x14ac:dyDescent="0.3"/>
  <cols>
    <col min="1" max="1" width="1.85546875" style="1" customWidth="1"/>
    <col min="2" max="2" width="34.7109375" style="1" customWidth="1"/>
    <col min="3" max="3" width="20.85546875" style="1" customWidth="1"/>
    <col min="4" max="4" width="25.7109375" style="1" customWidth="1"/>
    <col min="5" max="5" width="19.85546875" style="1" customWidth="1"/>
    <col min="6" max="16384" width="11.28515625" style="1"/>
  </cols>
  <sheetData>
    <row r="1" spans="1:5" ht="16.5" customHeight="1" x14ac:dyDescent="0.3">
      <c r="A1" s="279" t="str">
        <f>'[4]ETCA-I-01'!A1:G1</f>
        <v xml:space="preserve">Comision Estatal del Agua </v>
      </c>
      <c r="B1" s="279"/>
      <c r="C1" s="279"/>
      <c r="D1" s="279"/>
      <c r="E1" s="279"/>
    </row>
    <row r="2" spans="1:5" x14ac:dyDescent="0.3">
      <c r="A2" s="280" t="s">
        <v>73</v>
      </c>
      <c r="B2" s="280"/>
      <c r="C2" s="280"/>
      <c r="D2" s="280"/>
      <c r="E2" s="280"/>
    </row>
    <row r="3" spans="1:5" x14ac:dyDescent="0.3">
      <c r="A3" s="280" t="str">
        <f>'[4]ETCA-I-03'!A3:D3</f>
        <v>Del 01 de Enero  al 31 de Diciembre de 2021</v>
      </c>
      <c r="B3" s="280"/>
      <c r="C3" s="280"/>
      <c r="D3" s="280"/>
      <c r="E3" s="280"/>
    </row>
    <row r="4" spans="1:5" x14ac:dyDescent="0.3">
      <c r="A4" s="41"/>
      <c r="B4" s="41"/>
      <c r="C4" s="41" t="s">
        <v>190</v>
      </c>
      <c r="D4" s="2"/>
      <c r="E4" s="41"/>
    </row>
    <row r="5" spans="1:5" ht="6.75" customHeight="1" thickBot="1" x14ac:dyDescent="0.35"/>
    <row r="6" spans="1:5" s="4" customFormat="1" ht="12" customHeight="1" x14ac:dyDescent="0.25">
      <c r="A6" s="281"/>
      <c r="B6" s="282"/>
      <c r="C6" s="119"/>
      <c r="D6" s="119"/>
      <c r="E6" s="47"/>
    </row>
    <row r="7" spans="1:5" s="4" customFormat="1" ht="15.75" customHeight="1" x14ac:dyDescent="0.25">
      <c r="A7" s="43"/>
      <c r="B7" s="46" t="s">
        <v>74</v>
      </c>
      <c r="C7" s="42"/>
      <c r="D7" s="42"/>
      <c r="E7" s="7"/>
    </row>
    <row r="8" spans="1:5" s="4" customFormat="1" ht="11.25" customHeight="1" x14ac:dyDescent="0.25">
      <c r="A8" s="5"/>
      <c r="C8" s="42"/>
      <c r="D8" s="42"/>
      <c r="E8" s="7"/>
    </row>
    <row r="9" spans="1:5" s="4" customFormat="1" ht="21.75" customHeight="1" x14ac:dyDescent="0.25">
      <c r="A9" s="70"/>
      <c r="B9" s="73" t="s">
        <v>75</v>
      </c>
      <c r="C9" s="72"/>
      <c r="D9" s="69" t="s">
        <v>76</v>
      </c>
      <c r="E9" s="71" t="s">
        <v>77</v>
      </c>
    </row>
    <row r="10" spans="1:5" s="4" customFormat="1" ht="51" customHeight="1" x14ac:dyDescent="0.25">
      <c r="A10" s="43"/>
      <c r="B10" s="277" t="s">
        <v>1056</v>
      </c>
      <c r="C10" s="278"/>
      <c r="D10" s="256">
        <v>3411911.05</v>
      </c>
      <c r="E10" s="257" t="s">
        <v>957</v>
      </c>
    </row>
    <row r="11" spans="1:5" s="4" customFormat="1" ht="51.75" customHeight="1" x14ac:dyDescent="0.25">
      <c r="A11" s="43"/>
      <c r="B11" s="277" t="s">
        <v>1047</v>
      </c>
      <c r="C11" s="278"/>
      <c r="D11" s="256">
        <v>2551761.25</v>
      </c>
      <c r="E11" s="257" t="s">
        <v>957</v>
      </c>
    </row>
    <row r="12" spans="1:5" s="4" customFormat="1" ht="63" customHeight="1" x14ac:dyDescent="0.25">
      <c r="A12" s="43"/>
      <c r="B12" s="277" t="s">
        <v>1048</v>
      </c>
      <c r="C12" s="278"/>
      <c r="D12" s="256">
        <v>3207000.18</v>
      </c>
      <c r="E12" s="257" t="s">
        <v>964</v>
      </c>
    </row>
    <row r="13" spans="1:5" s="4" customFormat="1" ht="53.25" customHeight="1" x14ac:dyDescent="0.25">
      <c r="A13" s="43"/>
      <c r="B13" s="277" t="s">
        <v>1049</v>
      </c>
      <c r="C13" s="278"/>
      <c r="D13" s="256">
        <v>4568287.28</v>
      </c>
      <c r="E13" s="257" t="s">
        <v>964</v>
      </c>
    </row>
    <row r="14" spans="1:5" s="4" customFormat="1" ht="42" customHeight="1" x14ac:dyDescent="0.25">
      <c r="A14" s="43"/>
      <c r="B14" s="277" t="s">
        <v>1050</v>
      </c>
      <c r="C14" s="278"/>
      <c r="D14" s="256">
        <v>1046333.63</v>
      </c>
      <c r="E14" s="257" t="s">
        <v>964</v>
      </c>
    </row>
    <row r="15" spans="1:5" s="4" customFormat="1" ht="59.25" customHeight="1" x14ac:dyDescent="0.25">
      <c r="A15" s="43"/>
      <c r="B15" s="277" t="s">
        <v>1061</v>
      </c>
      <c r="C15" s="278"/>
      <c r="D15" s="256">
        <v>1985258.53</v>
      </c>
      <c r="E15" s="257" t="s">
        <v>964</v>
      </c>
    </row>
    <row r="16" spans="1:5" s="4" customFormat="1" ht="63" customHeight="1" x14ac:dyDescent="0.25">
      <c r="A16" s="43"/>
      <c r="B16" s="277" t="s">
        <v>1055</v>
      </c>
      <c r="C16" s="278"/>
      <c r="D16" s="256">
        <v>8633296.6899999995</v>
      </c>
      <c r="E16" s="257" t="s">
        <v>964</v>
      </c>
    </row>
    <row r="17" spans="1:5" s="4" customFormat="1" ht="45" customHeight="1" x14ac:dyDescent="0.25">
      <c r="A17" s="43"/>
      <c r="B17" s="277" t="s">
        <v>1054</v>
      </c>
      <c r="C17" s="278"/>
      <c r="D17" s="256">
        <v>2450344.46</v>
      </c>
      <c r="E17" s="257" t="s">
        <v>964</v>
      </c>
    </row>
    <row r="18" spans="1:5" s="4" customFormat="1" ht="41.25" customHeight="1" x14ac:dyDescent="0.25">
      <c r="A18" s="43"/>
      <c r="B18" s="277" t="s">
        <v>1051</v>
      </c>
      <c r="C18" s="278"/>
      <c r="D18" s="256">
        <v>575077.13</v>
      </c>
      <c r="E18" s="257" t="s">
        <v>964</v>
      </c>
    </row>
    <row r="19" spans="1:5" s="4" customFormat="1" ht="66" customHeight="1" x14ac:dyDescent="0.25">
      <c r="A19" s="43"/>
      <c r="B19" s="277" t="s">
        <v>1062</v>
      </c>
      <c r="C19" s="278"/>
      <c r="D19" s="256">
        <v>508833.03</v>
      </c>
      <c r="E19" s="257" t="s">
        <v>964</v>
      </c>
    </row>
    <row r="20" spans="1:5" s="4" customFormat="1" ht="54" customHeight="1" x14ac:dyDescent="0.25">
      <c r="A20" s="43"/>
      <c r="B20" s="277" t="s">
        <v>1063</v>
      </c>
      <c r="C20" s="278"/>
      <c r="D20" s="256">
        <v>58555.51</v>
      </c>
      <c r="E20" s="257" t="s">
        <v>964</v>
      </c>
    </row>
    <row r="21" spans="1:5" s="4" customFormat="1" ht="55.5" customHeight="1" x14ac:dyDescent="0.25">
      <c r="A21" s="43"/>
      <c r="B21" s="277" t="s">
        <v>965</v>
      </c>
      <c r="C21" s="278"/>
      <c r="D21" s="256">
        <v>447686.05</v>
      </c>
      <c r="E21" s="257" t="s">
        <v>964</v>
      </c>
    </row>
    <row r="22" spans="1:5" s="4" customFormat="1" ht="52.5" customHeight="1" x14ac:dyDescent="0.25">
      <c r="A22" s="43"/>
      <c r="B22" s="277" t="s">
        <v>1064</v>
      </c>
      <c r="C22" s="278"/>
      <c r="D22" s="256">
        <v>213552.79</v>
      </c>
      <c r="E22" s="257" t="s">
        <v>964</v>
      </c>
    </row>
    <row r="23" spans="1:5" s="4" customFormat="1" ht="54" customHeight="1" x14ac:dyDescent="0.25">
      <c r="A23" s="43"/>
      <c r="B23" s="277" t="s">
        <v>1065</v>
      </c>
      <c r="C23" s="278"/>
      <c r="D23" s="256">
        <v>1504966.77</v>
      </c>
      <c r="E23" s="257" t="s">
        <v>964</v>
      </c>
    </row>
    <row r="24" spans="1:5" s="4" customFormat="1" ht="45" customHeight="1" x14ac:dyDescent="0.25">
      <c r="A24" s="43"/>
      <c r="B24" s="277" t="s">
        <v>1057</v>
      </c>
      <c r="C24" s="278"/>
      <c r="D24" s="256">
        <v>1588900.64</v>
      </c>
      <c r="E24" s="257" t="s">
        <v>964</v>
      </c>
    </row>
    <row r="25" spans="1:5" ht="42.75" customHeight="1" x14ac:dyDescent="0.3">
      <c r="A25" s="255"/>
      <c r="B25" s="277" t="s">
        <v>1066</v>
      </c>
      <c r="C25" s="278"/>
      <c r="D25" s="256">
        <v>946080.38</v>
      </c>
      <c r="E25" s="257" t="s">
        <v>964</v>
      </c>
    </row>
    <row r="26" spans="1:5" ht="43.5" customHeight="1" x14ac:dyDescent="0.3">
      <c r="A26" s="255"/>
      <c r="B26" s="277" t="s">
        <v>1067</v>
      </c>
      <c r="C26" s="278"/>
      <c r="D26" s="256">
        <v>4161095.45</v>
      </c>
      <c r="E26" s="257" t="s">
        <v>964</v>
      </c>
    </row>
    <row r="27" spans="1:5" ht="40.5" customHeight="1" x14ac:dyDescent="0.3">
      <c r="A27" s="255"/>
      <c r="B27" s="277" t="s">
        <v>1068</v>
      </c>
      <c r="C27" s="278"/>
      <c r="D27" s="256">
        <v>290004.86</v>
      </c>
      <c r="E27" s="257" t="s">
        <v>964</v>
      </c>
    </row>
    <row r="28" spans="1:5" ht="43.5" customHeight="1" x14ac:dyDescent="0.3">
      <c r="A28" s="255"/>
      <c r="B28" s="277" t="s">
        <v>1059</v>
      </c>
      <c r="C28" s="278"/>
      <c r="D28" s="256">
        <v>6995992.6699999999</v>
      </c>
      <c r="E28" s="257" t="s">
        <v>964</v>
      </c>
    </row>
    <row r="29" spans="1:5" ht="67.5" customHeight="1" x14ac:dyDescent="0.3">
      <c r="A29" s="255"/>
      <c r="B29" s="277" t="s">
        <v>1058</v>
      </c>
      <c r="C29" s="278"/>
      <c r="D29" s="256">
        <v>6280245.3600000003</v>
      </c>
      <c r="E29" s="257" t="s">
        <v>957</v>
      </c>
    </row>
    <row r="30" spans="1:5" ht="54.75" customHeight="1" x14ac:dyDescent="0.3">
      <c r="A30" s="255"/>
      <c r="B30" s="277" t="s">
        <v>1069</v>
      </c>
      <c r="C30" s="278"/>
      <c r="D30" s="256">
        <v>3514471.06</v>
      </c>
      <c r="E30" s="257" t="s">
        <v>957</v>
      </c>
    </row>
    <row r="31" spans="1:5" ht="54.75" customHeight="1" x14ac:dyDescent="0.3">
      <c r="A31" s="255"/>
      <c r="B31" s="277" t="s">
        <v>1070</v>
      </c>
      <c r="C31" s="278"/>
      <c r="D31" s="256">
        <v>4042063.4</v>
      </c>
      <c r="E31" s="257" t="s">
        <v>957</v>
      </c>
    </row>
    <row r="32" spans="1:5" ht="68.25" customHeight="1" x14ac:dyDescent="0.3">
      <c r="A32" s="255"/>
      <c r="B32" s="277" t="s">
        <v>1071</v>
      </c>
      <c r="C32" s="278"/>
      <c r="D32" s="256">
        <v>7410610.3600000003</v>
      </c>
      <c r="E32" s="257" t="s">
        <v>957</v>
      </c>
    </row>
    <row r="33" spans="1:5" ht="54.75" customHeight="1" x14ac:dyDescent="0.3">
      <c r="A33" s="255"/>
      <c r="B33" s="277" t="s">
        <v>1072</v>
      </c>
      <c r="C33" s="278"/>
      <c r="D33" s="256">
        <v>614861.11</v>
      </c>
      <c r="E33" s="257" t="s">
        <v>957</v>
      </c>
    </row>
    <row r="34" spans="1:5" ht="49.5" customHeight="1" x14ac:dyDescent="0.3">
      <c r="A34" s="255"/>
      <c r="B34" s="277" t="s">
        <v>1073</v>
      </c>
      <c r="C34" s="278"/>
      <c r="D34" s="256">
        <v>290152.68</v>
      </c>
      <c r="E34" s="257" t="s">
        <v>957</v>
      </c>
    </row>
    <row r="35" spans="1:5" ht="44.25" customHeight="1" x14ac:dyDescent="0.3">
      <c r="A35" s="255"/>
      <c r="B35" s="277" t="s">
        <v>1080</v>
      </c>
      <c r="C35" s="278"/>
      <c r="D35" s="256">
        <v>372547.3</v>
      </c>
      <c r="E35" s="257" t="s">
        <v>957</v>
      </c>
    </row>
    <row r="36" spans="1:5" ht="112.5" customHeight="1" x14ac:dyDescent="0.3">
      <c r="A36" s="255"/>
      <c r="B36" s="277" t="s">
        <v>1060</v>
      </c>
      <c r="C36" s="278"/>
      <c r="D36" s="256">
        <v>6161200</v>
      </c>
      <c r="E36" s="257" t="s">
        <v>957</v>
      </c>
    </row>
    <row r="37" spans="1:5" ht="68.25" customHeight="1" x14ac:dyDescent="0.3">
      <c r="A37" s="255"/>
      <c r="B37" s="277" t="s">
        <v>1076</v>
      </c>
      <c r="C37" s="278"/>
      <c r="D37" s="256">
        <v>2083947.59</v>
      </c>
      <c r="E37" s="257" t="s">
        <v>957</v>
      </c>
    </row>
    <row r="38" spans="1:5" ht="68.25" customHeight="1" x14ac:dyDescent="0.3">
      <c r="A38" s="255"/>
      <c r="B38" s="277" t="s">
        <v>1053</v>
      </c>
      <c r="C38" s="278"/>
      <c r="D38" s="256">
        <v>817041.82</v>
      </c>
      <c r="E38" s="257" t="s">
        <v>957</v>
      </c>
    </row>
    <row r="39" spans="1:5" ht="65.25" customHeight="1" x14ac:dyDescent="0.3">
      <c r="A39" s="255"/>
      <c r="B39" s="277" t="s">
        <v>1074</v>
      </c>
      <c r="C39" s="278"/>
      <c r="D39" s="256">
        <v>7782565.6399999997</v>
      </c>
      <c r="E39" s="257" t="s">
        <v>957</v>
      </c>
    </row>
    <row r="40" spans="1:5" ht="53.25" customHeight="1" x14ac:dyDescent="0.3">
      <c r="A40" s="255"/>
      <c r="B40" s="277" t="s">
        <v>1075</v>
      </c>
      <c r="C40" s="278"/>
      <c r="D40" s="256">
        <v>13373313.24</v>
      </c>
      <c r="E40" s="257" t="s">
        <v>957</v>
      </c>
    </row>
    <row r="41" spans="1:5" ht="101.25" customHeight="1" x14ac:dyDescent="0.3">
      <c r="A41" s="255"/>
      <c r="B41" s="277" t="s">
        <v>1077</v>
      </c>
      <c r="C41" s="278"/>
      <c r="D41" s="256">
        <v>1899168.08</v>
      </c>
      <c r="E41" s="257" t="s">
        <v>957</v>
      </c>
    </row>
    <row r="42" spans="1:5" ht="54" customHeight="1" x14ac:dyDescent="0.3">
      <c r="A42" s="255"/>
      <c r="B42" s="277" t="s">
        <v>1078</v>
      </c>
      <c r="C42" s="278"/>
      <c r="D42" s="256">
        <v>13505076.779999999</v>
      </c>
      <c r="E42" s="257" t="s">
        <v>957</v>
      </c>
    </row>
    <row r="43" spans="1:5" ht="65.25" customHeight="1" x14ac:dyDescent="0.3">
      <c r="A43" s="255"/>
      <c r="B43" s="277" t="s">
        <v>1079</v>
      </c>
      <c r="C43" s="278"/>
      <c r="D43" s="256">
        <v>1791888.02</v>
      </c>
      <c r="E43" s="257" t="s">
        <v>957</v>
      </c>
    </row>
    <row r="44" spans="1:5" ht="44.25" customHeight="1" x14ac:dyDescent="0.3">
      <c r="A44" s="255"/>
      <c r="B44" s="277" t="s">
        <v>1052</v>
      </c>
      <c r="C44" s="278"/>
      <c r="D44" s="256">
        <v>1000000</v>
      </c>
      <c r="E44" s="257" t="s">
        <v>957</v>
      </c>
    </row>
    <row r="45" spans="1:5" ht="44.25" customHeight="1" x14ac:dyDescent="0.3">
      <c r="A45" s="255"/>
      <c r="B45" s="277" t="s">
        <v>1088</v>
      </c>
      <c r="C45" s="278"/>
      <c r="D45" s="256">
        <v>11494134.869999999</v>
      </c>
      <c r="E45" s="257" t="s">
        <v>957</v>
      </c>
    </row>
    <row r="46" spans="1:5" ht="44.25" customHeight="1" x14ac:dyDescent="0.3">
      <c r="A46" s="255"/>
      <c r="B46" s="277" t="s">
        <v>1089</v>
      </c>
      <c r="C46" s="278"/>
      <c r="D46" s="256">
        <v>354802.66</v>
      </c>
      <c r="E46" s="257" t="s">
        <v>957</v>
      </c>
    </row>
    <row r="47" spans="1:5" ht="44.25" customHeight="1" x14ac:dyDescent="0.3">
      <c r="A47" s="255"/>
      <c r="B47" s="277" t="s">
        <v>1090</v>
      </c>
      <c r="C47" s="278"/>
      <c r="D47" s="256">
        <v>631438.24</v>
      </c>
      <c r="E47" s="257" t="s">
        <v>957</v>
      </c>
    </row>
    <row r="48" spans="1:5" ht="44.25" customHeight="1" x14ac:dyDescent="0.3">
      <c r="A48" s="255"/>
      <c r="B48" s="277" t="s">
        <v>1091</v>
      </c>
      <c r="C48" s="278"/>
      <c r="D48" s="256">
        <v>901021.04</v>
      </c>
      <c r="E48" s="257" t="s">
        <v>957</v>
      </c>
    </row>
    <row r="49" spans="1:5" ht="44.25" customHeight="1" x14ac:dyDescent="0.3">
      <c r="A49" s="255"/>
      <c r="B49" s="277" t="s">
        <v>1092</v>
      </c>
      <c r="C49" s="278"/>
      <c r="D49" s="256">
        <v>5347706.97</v>
      </c>
      <c r="E49" s="257" t="s">
        <v>957</v>
      </c>
    </row>
    <row r="50" spans="1:5" ht="44.25" customHeight="1" x14ac:dyDescent="0.3">
      <c r="A50" s="255"/>
      <c r="B50" s="277" t="s">
        <v>1093</v>
      </c>
      <c r="C50" s="278"/>
      <c r="D50" s="256">
        <v>2122430.77</v>
      </c>
      <c r="E50" s="257" t="s">
        <v>957</v>
      </c>
    </row>
    <row r="51" spans="1:5" ht="44.25" customHeight="1" x14ac:dyDescent="0.3">
      <c r="A51" s="255"/>
      <c r="B51" s="277" t="s">
        <v>1094</v>
      </c>
      <c r="C51" s="278"/>
      <c r="D51" s="256">
        <v>77800.350000000006</v>
      </c>
      <c r="E51" s="257" t="s">
        <v>957</v>
      </c>
    </row>
    <row r="52" spans="1:5" ht="44.25" customHeight="1" x14ac:dyDescent="0.3">
      <c r="A52" s="255"/>
      <c r="B52" s="277" t="s">
        <v>1095</v>
      </c>
      <c r="C52" s="278"/>
      <c r="D52" s="256">
        <v>22955.719999999998</v>
      </c>
      <c r="E52" s="257" t="s">
        <v>957</v>
      </c>
    </row>
    <row r="53" spans="1:5" ht="44.25" customHeight="1" x14ac:dyDescent="0.3">
      <c r="A53" s="255"/>
      <c r="B53" s="277" t="s">
        <v>1096</v>
      </c>
      <c r="C53" s="278"/>
      <c r="D53" s="256">
        <v>376064.98</v>
      </c>
      <c r="E53" s="257" t="s">
        <v>957</v>
      </c>
    </row>
    <row r="54" spans="1:5" ht="44.25" customHeight="1" x14ac:dyDescent="0.3">
      <c r="A54" s="255"/>
      <c r="B54" s="277" t="s">
        <v>1097</v>
      </c>
      <c r="C54" s="278"/>
      <c r="D54" s="256">
        <v>2435739.46</v>
      </c>
      <c r="E54" s="257" t="s">
        <v>957</v>
      </c>
    </row>
    <row r="55" spans="1:5" ht="23.25" customHeight="1" thickBot="1" x14ac:dyDescent="0.35">
      <c r="A55" s="253"/>
      <c r="B55" s="258"/>
      <c r="C55" s="258"/>
      <c r="D55" s="259"/>
      <c r="E55" s="254"/>
    </row>
    <row r="56" spans="1:5" ht="13.5" customHeight="1" x14ac:dyDescent="0.35">
      <c r="A56" s="44" t="s">
        <v>78</v>
      </c>
      <c r="B56" s="1" t="s">
        <v>79</v>
      </c>
      <c r="E56" s="74"/>
    </row>
    <row r="57" spans="1:5" ht="13.5" customHeight="1" x14ac:dyDescent="0.3">
      <c r="B57" s="1" t="s">
        <v>80</v>
      </c>
    </row>
    <row r="58" spans="1:5" ht="13.5" customHeight="1" x14ac:dyDescent="0.3">
      <c r="A58" s="57" t="s">
        <v>5</v>
      </c>
      <c r="C58" s="45"/>
      <c r="D58" s="45"/>
    </row>
    <row r="59" spans="1:5" ht="10.5" customHeight="1" x14ac:dyDescent="0.3">
      <c r="B59" s="45"/>
      <c r="C59" s="45"/>
      <c r="D59" s="45"/>
    </row>
    <row r="60" spans="1:5" ht="10.5" customHeight="1" x14ac:dyDescent="0.3">
      <c r="B60" s="45"/>
      <c r="C60" s="45"/>
      <c r="D60" s="45"/>
    </row>
    <row r="61" spans="1:5" x14ac:dyDescent="0.3">
      <c r="A61" s="57"/>
    </row>
    <row r="62" spans="1:5" x14ac:dyDescent="0.3">
      <c r="A62" s="57"/>
    </row>
  </sheetData>
  <mergeCells count="49"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A1:E1"/>
    <mergeCell ref="A2:E2"/>
    <mergeCell ref="A3:E3"/>
    <mergeCell ref="A6:B6"/>
    <mergeCell ref="B10:C10"/>
    <mergeCell ref="B11:C11"/>
    <mergeCell ref="B12:C12"/>
    <mergeCell ref="B13:C13"/>
    <mergeCell ref="B14:C14"/>
    <mergeCell ref="B15:C15"/>
    <mergeCell ref="B21:C21"/>
    <mergeCell ref="B22:C22"/>
    <mergeCell ref="B23:C23"/>
    <mergeCell ref="B24:C24"/>
    <mergeCell ref="B16:C16"/>
    <mergeCell ref="B17:C17"/>
    <mergeCell ref="B18:C18"/>
    <mergeCell ref="B19:C19"/>
    <mergeCell ref="B20:C20"/>
  </mergeCells>
  <printOptions horizontalCentered="1"/>
  <pageMargins left="0.39370078740157483" right="0.39370078740157483" top="0.74803149606299213" bottom="0.74803149606299213" header="0.31496062992125984" footer="0.31496062992125984"/>
  <pageSetup scale="89" orientation="portrait" r:id="rId1"/>
  <rowBreaks count="1" manualBreakCount="1">
    <brk id="19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U15"/>
  <sheetViews>
    <sheetView view="pageLayout" topLeftCell="A19" zoomScale="80" zoomScalePageLayoutView="80" workbookViewId="0">
      <selection activeCell="B4" sqref="B4:B5"/>
    </sheetView>
  </sheetViews>
  <sheetFormatPr baseColWidth="10" defaultColWidth="11" defaultRowHeight="15.75" x14ac:dyDescent="0.25"/>
  <cols>
    <col min="1" max="1" width="16.28515625" style="170" customWidth="1"/>
    <col min="2" max="2" width="45.5703125" style="161" customWidth="1"/>
    <col min="3" max="3" width="14.42578125" style="169" customWidth="1"/>
    <col min="4" max="4" width="6.7109375" style="169" customWidth="1"/>
    <col min="5" max="5" width="6" style="169" customWidth="1"/>
    <col min="6" max="6" width="8.28515625" style="169" customWidth="1"/>
    <col min="7" max="20" width="10.7109375" style="161" customWidth="1"/>
    <col min="21" max="21" width="11.42578125" style="161" customWidth="1"/>
    <col min="22" max="16384" width="11" style="161"/>
  </cols>
  <sheetData>
    <row r="1" spans="1:21" s="142" customFormat="1" ht="19.5" customHeight="1" x14ac:dyDescent="0.25">
      <c r="A1" s="137" t="s">
        <v>192</v>
      </c>
      <c r="B1" s="138"/>
      <c r="C1" s="139"/>
      <c r="D1" s="139"/>
      <c r="E1" s="139"/>
      <c r="F1" s="139"/>
      <c r="G1" s="140"/>
      <c r="H1" s="140"/>
      <c r="I1" s="140"/>
      <c r="J1" s="140"/>
      <c r="K1" s="140"/>
      <c r="L1" s="140"/>
      <c r="M1" s="141"/>
      <c r="N1" s="141"/>
      <c r="O1" s="141"/>
      <c r="P1" s="141"/>
      <c r="Q1" s="141"/>
      <c r="R1" s="141"/>
      <c r="S1" s="141"/>
      <c r="T1" s="141"/>
      <c r="U1" s="141"/>
    </row>
    <row r="2" spans="1:21" s="142" customFormat="1" ht="19.5" customHeight="1" x14ac:dyDescent="0.25">
      <c r="A2" s="137" t="s">
        <v>193</v>
      </c>
      <c r="B2" s="143"/>
      <c r="C2" s="139"/>
      <c r="D2" s="139"/>
      <c r="E2" s="139"/>
      <c r="F2" s="139"/>
      <c r="G2" s="140"/>
      <c r="H2" s="140"/>
      <c r="I2" s="140"/>
      <c r="J2" s="140"/>
      <c r="K2" s="140"/>
      <c r="L2" s="140"/>
      <c r="M2" s="141"/>
      <c r="N2" s="141"/>
      <c r="O2" s="141"/>
      <c r="P2" s="141"/>
      <c r="Q2" s="141"/>
      <c r="R2" s="141"/>
      <c r="S2" s="141"/>
      <c r="T2" s="141"/>
      <c r="U2" s="141"/>
    </row>
    <row r="3" spans="1:21" s="142" customFormat="1" ht="12.75" x14ac:dyDescent="0.25">
      <c r="B3" s="143"/>
      <c r="C3" s="139"/>
      <c r="D3" s="139"/>
      <c r="E3" s="139"/>
      <c r="F3" s="139"/>
      <c r="G3" s="140"/>
      <c r="H3" s="140"/>
      <c r="I3" s="140"/>
      <c r="J3" s="140"/>
      <c r="K3" s="140"/>
      <c r="L3" s="140"/>
      <c r="M3" s="141"/>
      <c r="N3" s="141"/>
      <c r="O3" s="141"/>
      <c r="P3" s="141"/>
      <c r="Q3" s="141"/>
      <c r="R3" s="141"/>
      <c r="S3" s="141"/>
      <c r="T3" s="141"/>
      <c r="U3" s="141"/>
    </row>
    <row r="4" spans="1:21" s="142" customFormat="1" ht="26.25" customHeight="1" x14ac:dyDescent="0.2">
      <c r="A4" s="291" t="s">
        <v>194</v>
      </c>
      <c r="B4" s="292" t="s">
        <v>195</v>
      </c>
      <c r="C4" s="292" t="s">
        <v>196</v>
      </c>
      <c r="D4" s="290" t="s">
        <v>197</v>
      </c>
      <c r="E4" s="290" t="s">
        <v>198</v>
      </c>
      <c r="F4" s="290" t="s">
        <v>199</v>
      </c>
      <c r="G4" s="144" t="s">
        <v>200</v>
      </c>
      <c r="H4" s="145"/>
      <c r="I4" s="145"/>
      <c r="J4" s="145"/>
      <c r="K4" s="145"/>
      <c r="L4" s="145" t="s">
        <v>201</v>
      </c>
      <c r="M4" s="145"/>
      <c r="N4" s="145"/>
      <c r="O4" s="145"/>
      <c r="P4" s="145"/>
      <c r="Q4" s="146" t="s">
        <v>202</v>
      </c>
      <c r="R4" s="146"/>
      <c r="S4" s="147"/>
      <c r="T4" s="147"/>
      <c r="U4" s="148" t="s">
        <v>203</v>
      </c>
    </row>
    <row r="5" spans="1:21" s="142" customFormat="1" ht="51" customHeight="1" x14ac:dyDescent="0.2">
      <c r="A5" s="291"/>
      <c r="B5" s="292"/>
      <c r="C5" s="292"/>
      <c r="D5" s="290"/>
      <c r="E5" s="290"/>
      <c r="F5" s="290"/>
      <c r="G5" s="149" t="s">
        <v>204</v>
      </c>
      <c r="H5" s="149" t="s">
        <v>205</v>
      </c>
      <c r="I5" s="149" t="s">
        <v>206</v>
      </c>
      <c r="J5" s="149" t="s">
        <v>207</v>
      </c>
      <c r="K5" s="149" t="s">
        <v>208</v>
      </c>
      <c r="L5" s="149" t="s">
        <v>204</v>
      </c>
      <c r="M5" s="149" t="s">
        <v>205</v>
      </c>
      <c r="N5" s="149" t="s">
        <v>206</v>
      </c>
      <c r="O5" s="149" t="s">
        <v>207</v>
      </c>
      <c r="P5" s="150" t="s">
        <v>208</v>
      </c>
      <c r="Q5" s="149" t="s">
        <v>204</v>
      </c>
      <c r="R5" s="149" t="s">
        <v>205</v>
      </c>
      <c r="S5" s="149" t="s">
        <v>206</v>
      </c>
      <c r="T5" s="149" t="s">
        <v>207</v>
      </c>
      <c r="U5" s="151" t="s">
        <v>209</v>
      </c>
    </row>
    <row r="6" spans="1:21" s="142" customFormat="1" ht="24" customHeight="1" x14ac:dyDescent="0.25">
      <c r="A6" s="152"/>
      <c r="B6" s="153"/>
      <c r="C6" s="154"/>
      <c r="D6" s="154"/>
      <c r="E6" s="154"/>
      <c r="F6" s="154"/>
      <c r="G6" s="155"/>
      <c r="H6" s="155"/>
      <c r="I6" s="155"/>
      <c r="J6" s="155"/>
      <c r="K6" s="155"/>
      <c r="L6" s="155"/>
      <c r="M6" s="155"/>
      <c r="N6" s="155"/>
      <c r="O6" s="155"/>
      <c r="P6" s="156"/>
      <c r="Q6" s="155"/>
      <c r="R6" s="155"/>
      <c r="S6" s="155"/>
      <c r="T6" s="155"/>
      <c r="U6" s="157"/>
    </row>
    <row r="7" spans="1:21" s="142" customFormat="1" ht="24" customHeight="1" x14ac:dyDescent="0.25">
      <c r="A7" s="158"/>
      <c r="B7" s="153"/>
      <c r="C7" s="154"/>
      <c r="D7" s="154"/>
      <c r="E7" s="154"/>
      <c r="F7" s="154"/>
      <c r="G7" s="155"/>
      <c r="H7" s="155"/>
      <c r="I7" s="155"/>
      <c r="J7" s="155"/>
      <c r="K7" s="155"/>
      <c r="L7" s="155"/>
      <c r="M7" s="155"/>
      <c r="N7" s="155"/>
      <c r="O7" s="155"/>
      <c r="P7" s="156"/>
      <c r="Q7" s="155"/>
      <c r="R7" s="155"/>
      <c r="S7" s="155"/>
      <c r="T7" s="155"/>
      <c r="U7" s="157"/>
    </row>
    <row r="8" spans="1:21" ht="22.5" customHeight="1" x14ac:dyDescent="0.25">
      <c r="A8" s="285"/>
      <c r="B8" s="286"/>
      <c r="C8" s="287"/>
      <c r="D8" s="287"/>
      <c r="E8" s="286"/>
      <c r="F8" s="159" t="s">
        <v>210</v>
      </c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288"/>
    </row>
    <row r="9" spans="1:21" ht="22.5" customHeight="1" x14ac:dyDescent="0.25">
      <c r="A9" s="285"/>
      <c r="B9" s="286"/>
      <c r="C9" s="287"/>
      <c r="D9" s="287"/>
      <c r="E9" s="286"/>
      <c r="F9" s="162" t="s">
        <v>211</v>
      </c>
      <c r="G9" s="163"/>
      <c r="H9" s="164"/>
      <c r="I9" s="163"/>
      <c r="J9" s="164"/>
      <c r="K9" s="164"/>
      <c r="L9" s="163"/>
      <c r="M9" s="164"/>
      <c r="N9" s="163"/>
      <c r="O9" s="164"/>
      <c r="P9" s="164"/>
      <c r="Q9" s="163"/>
      <c r="R9" s="164"/>
      <c r="S9" s="163"/>
      <c r="T9" s="163"/>
      <c r="U9" s="289"/>
    </row>
    <row r="10" spans="1:21" ht="22.5" customHeight="1" x14ac:dyDescent="0.25">
      <c r="A10" s="285"/>
      <c r="B10" s="286"/>
      <c r="C10" s="287"/>
      <c r="D10" s="287"/>
      <c r="E10" s="286"/>
      <c r="F10" s="162" t="s">
        <v>212</v>
      </c>
      <c r="G10" s="163"/>
      <c r="H10" s="164"/>
      <c r="I10" s="163"/>
      <c r="J10" s="164"/>
      <c r="K10" s="164"/>
      <c r="L10" s="163"/>
      <c r="M10" s="164"/>
      <c r="N10" s="163"/>
      <c r="O10" s="164"/>
      <c r="P10" s="164"/>
      <c r="Q10" s="163"/>
      <c r="R10" s="164"/>
      <c r="S10" s="163"/>
      <c r="T10" s="163"/>
      <c r="U10" s="289"/>
    </row>
    <row r="11" spans="1:21" ht="9.75" customHeight="1" x14ac:dyDescent="0.25">
      <c r="A11" s="165"/>
      <c r="B11" s="166"/>
      <c r="C11" s="167"/>
      <c r="D11" s="167"/>
      <c r="E11" s="167"/>
      <c r="F11" s="167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</row>
    <row r="12" spans="1:21" ht="26.25" customHeight="1" x14ac:dyDescent="0.25">
      <c r="A12" s="283" t="s">
        <v>213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</row>
    <row r="13" spans="1:21" ht="56.25" customHeight="1" x14ac:dyDescent="0.25">
      <c r="A13" s="284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</row>
    <row r="15" spans="1:21" ht="26.25" x14ac:dyDescent="0.25">
      <c r="A15" s="168" t="s">
        <v>214</v>
      </c>
    </row>
  </sheetData>
  <protectedRanges>
    <protectedRange sqref="A11:F11 A14:F199" name="Rango2"/>
    <protectedRange sqref="O1:P4 T1:T4 T10:T1048576 O10:P11 O14:P1048576" name="Rango1"/>
  </protectedRanges>
  <mergeCells count="14">
    <mergeCell ref="F4:F5"/>
    <mergeCell ref="A4:A5"/>
    <mergeCell ref="B4:B5"/>
    <mergeCell ref="C4:C5"/>
    <mergeCell ref="D4:D5"/>
    <mergeCell ref="E4:E5"/>
    <mergeCell ref="A12:U12"/>
    <mergeCell ref="A13:U13"/>
    <mergeCell ref="A8:A10"/>
    <mergeCell ref="B8:B10"/>
    <mergeCell ref="C8:C10"/>
    <mergeCell ref="D8:D10"/>
    <mergeCell ref="E8:E10"/>
    <mergeCell ref="U8:U10"/>
  </mergeCells>
  <pageMargins left="0.35433070866141736" right="0.35433070866141736" top="1.1811023622047245" bottom="0.39370078740157483" header="0.31496062992125984" footer="0.31496062992125984"/>
  <pageSetup scale="50" fitToHeight="10" orientation="landscape" r:id="rId1"/>
  <headerFooter>
    <oddHeader>&amp;L&amp;G&amp;C&amp;"-,Negrita"&amp;20GOBIERNO DEL ESTADO DE SONORAINFORME DE AVANCE PROGRAMÁTICO 2020&amp;R&amp;"-,Negrita"&amp;14&amp;16ETCA III-04TRIMESTRE:__________________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17"/>
  <sheetViews>
    <sheetView view="pageLayout" zoomScale="60" zoomScaleNormal="70" zoomScalePageLayoutView="60" workbookViewId="0">
      <selection activeCell="D12" sqref="D12:D13"/>
    </sheetView>
  </sheetViews>
  <sheetFormatPr baseColWidth="10" defaultRowHeight="15.75" x14ac:dyDescent="0.25"/>
  <cols>
    <col min="1" max="1" width="18.5703125" style="171" customWidth="1"/>
    <col min="2" max="2" width="35" customWidth="1"/>
    <col min="3" max="3" width="34.5703125" customWidth="1"/>
    <col min="4" max="4" width="37.140625" customWidth="1"/>
    <col min="5" max="6" width="18" customWidth="1"/>
    <col min="7" max="7" width="15.7109375" customWidth="1"/>
    <col min="8" max="8" width="17.85546875" customWidth="1"/>
    <col min="9" max="9" width="20" customWidth="1"/>
    <col min="10" max="10" width="27.42578125" customWidth="1"/>
    <col min="11" max="11" width="26.85546875" customWidth="1"/>
    <col min="256" max="256" width="3.7109375" customWidth="1"/>
    <col min="257" max="257" width="18.5703125" customWidth="1"/>
    <col min="258" max="258" width="35" customWidth="1"/>
    <col min="259" max="259" width="34.5703125" customWidth="1"/>
    <col min="260" max="260" width="37.140625" customWidth="1"/>
    <col min="261" max="262" width="18" customWidth="1"/>
    <col min="263" max="263" width="15.7109375" customWidth="1"/>
    <col min="264" max="264" width="17.85546875" customWidth="1"/>
    <col min="265" max="265" width="20" customWidth="1"/>
    <col min="266" max="266" width="27.42578125" customWidth="1"/>
    <col min="267" max="267" width="26.85546875" customWidth="1"/>
    <col min="512" max="512" width="3.7109375" customWidth="1"/>
    <col min="513" max="513" width="18.5703125" customWidth="1"/>
    <col min="514" max="514" width="35" customWidth="1"/>
    <col min="515" max="515" width="34.5703125" customWidth="1"/>
    <col min="516" max="516" width="37.140625" customWidth="1"/>
    <col min="517" max="518" width="18" customWidth="1"/>
    <col min="519" max="519" width="15.7109375" customWidth="1"/>
    <col min="520" max="520" width="17.85546875" customWidth="1"/>
    <col min="521" max="521" width="20" customWidth="1"/>
    <col min="522" max="522" width="27.42578125" customWidth="1"/>
    <col min="523" max="523" width="26.85546875" customWidth="1"/>
    <col min="768" max="768" width="3.7109375" customWidth="1"/>
    <col min="769" max="769" width="18.5703125" customWidth="1"/>
    <col min="770" max="770" width="35" customWidth="1"/>
    <col min="771" max="771" width="34.5703125" customWidth="1"/>
    <col min="772" max="772" width="37.140625" customWidth="1"/>
    <col min="773" max="774" width="18" customWidth="1"/>
    <col min="775" max="775" width="15.7109375" customWidth="1"/>
    <col min="776" max="776" width="17.85546875" customWidth="1"/>
    <col min="777" max="777" width="20" customWidth="1"/>
    <col min="778" max="778" width="27.42578125" customWidth="1"/>
    <col min="779" max="779" width="26.85546875" customWidth="1"/>
    <col min="1024" max="1024" width="3.7109375" customWidth="1"/>
    <col min="1025" max="1025" width="18.5703125" customWidth="1"/>
    <col min="1026" max="1026" width="35" customWidth="1"/>
    <col min="1027" max="1027" width="34.5703125" customWidth="1"/>
    <col min="1028" max="1028" width="37.140625" customWidth="1"/>
    <col min="1029" max="1030" width="18" customWidth="1"/>
    <col min="1031" max="1031" width="15.7109375" customWidth="1"/>
    <col min="1032" max="1032" width="17.85546875" customWidth="1"/>
    <col min="1033" max="1033" width="20" customWidth="1"/>
    <col min="1034" max="1034" width="27.42578125" customWidth="1"/>
    <col min="1035" max="1035" width="26.85546875" customWidth="1"/>
    <col min="1280" max="1280" width="3.7109375" customWidth="1"/>
    <col min="1281" max="1281" width="18.5703125" customWidth="1"/>
    <col min="1282" max="1282" width="35" customWidth="1"/>
    <col min="1283" max="1283" width="34.5703125" customWidth="1"/>
    <col min="1284" max="1284" width="37.140625" customWidth="1"/>
    <col min="1285" max="1286" width="18" customWidth="1"/>
    <col min="1287" max="1287" width="15.7109375" customWidth="1"/>
    <col min="1288" max="1288" width="17.85546875" customWidth="1"/>
    <col min="1289" max="1289" width="20" customWidth="1"/>
    <col min="1290" max="1290" width="27.42578125" customWidth="1"/>
    <col min="1291" max="1291" width="26.85546875" customWidth="1"/>
    <col min="1536" max="1536" width="3.7109375" customWidth="1"/>
    <col min="1537" max="1537" width="18.5703125" customWidth="1"/>
    <col min="1538" max="1538" width="35" customWidth="1"/>
    <col min="1539" max="1539" width="34.5703125" customWidth="1"/>
    <col min="1540" max="1540" width="37.140625" customWidth="1"/>
    <col min="1541" max="1542" width="18" customWidth="1"/>
    <col min="1543" max="1543" width="15.7109375" customWidth="1"/>
    <col min="1544" max="1544" width="17.85546875" customWidth="1"/>
    <col min="1545" max="1545" width="20" customWidth="1"/>
    <col min="1546" max="1546" width="27.42578125" customWidth="1"/>
    <col min="1547" max="1547" width="26.85546875" customWidth="1"/>
    <col min="1792" max="1792" width="3.7109375" customWidth="1"/>
    <col min="1793" max="1793" width="18.5703125" customWidth="1"/>
    <col min="1794" max="1794" width="35" customWidth="1"/>
    <col min="1795" max="1795" width="34.5703125" customWidth="1"/>
    <col min="1796" max="1796" width="37.140625" customWidth="1"/>
    <col min="1797" max="1798" width="18" customWidth="1"/>
    <col min="1799" max="1799" width="15.7109375" customWidth="1"/>
    <col min="1800" max="1800" width="17.85546875" customWidth="1"/>
    <col min="1801" max="1801" width="20" customWidth="1"/>
    <col min="1802" max="1802" width="27.42578125" customWidth="1"/>
    <col min="1803" max="1803" width="26.85546875" customWidth="1"/>
    <col min="2048" max="2048" width="3.7109375" customWidth="1"/>
    <col min="2049" max="2049" width="18.5703125" customWidth="1"/>
    <col min="2050" max="2050" width="35" customWidth="1"/>
    <col min="2051" max="2051" width="34.5703125" customWidth="1"/>
    <col min="2052" max="2052" width="37.140625" customWidth="1"/>
    <col min="2053" max="2054" width="18" customWidth="1"/>
    <col min="2055" max="2055" width="15.7109375" customWidth="1"/>
    <col min="2056" max="2056" width="17.85546875" customWidth="1"/>
    <col min="2057" max="2057" width="20" customWidth="1"/>
    <col min="2058" max="2058" width="27.42578125" customWidth="1"/>
    <col min="2059" max="2059" width="26.85546875" customWidth="1"/>
    <col min="2304" max="2304" width="3.7109375" customWidth="1"/>
    <col min="2305" max="2305" width="18.5703125" customWidth="1"/>
    <col min="2306" max="2306" width="35" customWidth="1"/>
    <col min="2307" max="2307" width="34.5703125" customWidth="1"/>
    <col min="2308" max="2308" width="37.140625" customWidth="1"/>
    <col min="2309" max="2310" width="18" customWidth="1"/>
    <col min="2311" max="2311" width="15.7109375" customWidth="1"/>
    <col min="2312" max="2312" width="17.85546875" customWidth="1"/>
    <col min="2313" max="2313" width="20" customWidth="1"/>
    <col min="2314" max="2314" width="27.42578125" customWidth="1"/>
    <col min="2315" max="2315" width="26.85546875" customWidth="1"/>
    <col min="2560" max="2560" width="3.7109375" customWidth="1"/>
    <col min="2561" max="2561" width="18.5703125" customWidth="1"/>
    <col min="2562" max="2562" width="35" customWidth="1"/>
    <col min="2563" max="2563" width="34.5703125" customWidth="1"/>
    <col min="2564" max="2564" width="37.140625" customWidth="1"/>
    <col min="2565" max="2566" width="18" customWidth="1"/>
    <col min="2567" max="2567" width="15.7109375" customWidth="1"/>
    <col min="2568" max="2568" width="17.85546875" customWidth="1"/>
    <col min="2569" max="2569" width="20" customWidth="1"/>
    <col min="2570" max="2570" width="27.42578125" customWidth="1"/>
    <col min="2571" max="2571" width="26.85546875" customWidth="1"/>
    <col min="2816" max="2816" width="3.7109375" customWidth="1"/>
    <col min="2817" max="2817" width="18.5703125" customWidth="1"/>
    <col min="2818" max="2818" width="35" customWidth="1"/>
    <col min="2819" max="2819" width="34.5703125" customWidth="1"/>
    <col min="2820" max="2820" width="37.140625" customWidth="1"/>
    <col min="2821" max="2822" width="18" customWidth="1"/>
    <col min="2823" max="2823" width="15.7109375" customWidth="1"/>
    <col min="2824" max="2824" width="17.85546875" customWidth="1"/>
    <col min="2825" max="2825" width="20" customWidth="1"/>
    <col min="2826" max="2826" width="27.42578125" customWidth="1"/>
    <col min="2827" max="2827" width="26.85546875" customWidth="1"/>
    <col min="3072" max="3072" width="3.7109375" customWidth="1"/>
    <col min="3073" max="3073" width="18.5703125" customWidth="1"/>
    <col min="3074" max="3074" width="35" customWidth="1"/>
    <col min="3075" max="3075" width="34.5703125" customWidth="1"/>
    <col min="3076" max="3076" width="37.140625" customWidth="1"/>
    <col min="3077" max="3078" width="18" customWidth="1"/>
    <col min="3079" max="3079" width="15.7109375" customWidth="1"/>
    <col min="3080" max="3080" width="17.85546875" customWidth="1"/>
    <col min="3081" max="3081" width="20" customWidth="1"/>
    <col min="3082" max="3082" width="27.42578125" customWidth="1"/>
    <col min="3083" max="3083" width="26.85546875" customWidth="1"/>
    <col min="3328" max="3328" width="3.7109375" customWidth="1"/>
    <col min="3329" max="3329" width="18.5703125" customWidth="1"/>
    <col min="3330" max="3330" width="35" customWidth="1"/>
    <col min="3331" max="3331" width="34.5703125" customWidth="1"/>
    <col min="3332" max="3332" width="37.140625" customWidth="1"/>
    <col min="3333" max="3334" width="18" customWidth="1"/>
    <col min="3335" max="3335" width="15.7109375" customWidth="1"/>
    <col min="3336" max="3336" width="17.85546875" customWidth="1"/>
    <col min="3337" max="3337" width="20" customWidth="1"/>
    <col min="3338" max="3338" width="27.42578125" customWidth="1"/>
    <col min="3339" max="3339" width="26.85546875" customWidth="1"/>
    <col min="3584" max="3584" width="3.7109375" customWidth="1"/>
    <col min="3585" max="3585" width="18.5703125" customWidth="1"/>
    <col min="3586" max="3586" width="35" customWidth="1"/>
    <col min="3587" max="3587" width="34.5703125" customWidth="1"/>
    <col min="3588" max="3588" width="37.140625" customWidth="1"/>
    <col min="3589" max="3590" width="18" customWidth="1"/>
    <col min="3591" max="3591" width="15.7109375" customWidth="1"/>
    <col min="3592" max="3592" width="17.85546875" customWidth="1"/>
    <col min="3593" max="3593" width="20" customWidth="1"/>
    <col min="3594" max="3594" width="27.42578125" customWidth="1"/>
    <col min="3595" max="3595" width="26.85546875" customWidth="1"/>
    <col min="3840" max="3840" width="3.7109375" customWidth="1"/>
    <col min="3841" max="3841" width="18.5703125" customWidth="1"/>
    <col min="3842" max="3842" width="35" customWidth="1"/>
    <col min="3843" max="3843" width="34.5703125" customWidth="1"/>
    <col min="3844" max="3844" width="37.140625" customWidth="1"/>
    <col min="3845" max="3846" width="18" customWidth="1"/>
    <col min="3847" max="3847" width="15.7109375" customWidth="1"/>
    <col min="3848" max="3848" width="17.85546875" customWidth="1"/>
    <col min="3849" max="3849" width="20" customWidth="1"/>
    <col min="3850" max="3850" width="27.42578125" customWidth="1"/>
    <col min="3851" max="3851" width="26.85546875" customWidth="1"/>
    <col min="4096" max="4096" width="3.7109375" customWidth="1"/>
    <col min="4097" max="4097" width="18.5703125" customWidth="1"/>
    <col min="4098" max="4098" width="35" customWidth="1"/>
    <col min="4099" max="4099" width="34.5703125" customWidth="1"/>
    <col min="4100" max="4100" width="37.140625" customWidth="1"/>
    <col min="4101" max="4102" width="18" customWidth="1"/>
    <col min="4103" max="4103" width="15.7109375" customWidth="1"/>
    <col min="4104" max="4104" width="17.85546875" customWidth="1"/>
    <col min="4105" max="4105" width="20" customWidth="1"/>
    <col min="4106" max="4106" width="27.42578125" customWidth="1"/>
    <col min="4107" max="4107" width="26.85546875" customWidth="1"/>
    <col min="4352" max="4352" width="3.7109375" customWidth="1"/>
    <col min="4353" max="4353" width="18.5703125" customWidth="1"/>
    <col min="4354" max="4354" width="35" customWidth="1"/>
    <col min="4355" max="4355" width="34.5703125" customWidth="1"/>
    <col min="4356" max="4356" width="37.140625" customWidth="1"/>
    <col min="4357" max="4358" width="18" customWidth="1"/>
    <col min="4359" max="4359" width="15.7109375" customWidth="1"/>
    <col min="4360" max="4360" width="17.85546875" customWidth="1"/>
    <col min="4361" max="4361" width="20" customWidth="1"/>
    <col min="4362" max="4362" width="27.42578125" customWidth="1"/>
    <col min="4363" max="4363" width="26.85546875" customWidth="1"/>
    <col min="4608" max="4608" width="3.7109375" customWidth="1"/>
    <col min="4609" max="4609" width="18.5703125" customWidth="1"/>
    <col min="4610" max="4610" width="35" customWidth="1"/>
    <col min="4611" max="4611" width="34.5703125" customWidth="1"/>
    <col min="4612" max="4612" width="37.140625" customWidth="1"/>
    <col min="4613" max="4614" width="18" customWidth="1"/>
    <col min="4615" max="4615" width="15.7109375" customWidth="1"/>
    <col min="4616" max="4616" width="17.85546875" customWidth="1"/>
    <col min="4617" max="4617" width="20" customWidth="1"/>
    <col min="4618" max="4618" width="27.42578125" customWidth="1"/>
    <col min="4619" max="4619" width="26.85546875" customWidth="1"/>
    <col min="4864" max="4864" width="3.7109375" customWidth="1"/>
    <col min="4865" max="4865" width="18.5703125" customWidth="1"/>
    <col min="4866" max="4866" width="35" customWidth="1"/>
    <col min="4867" max="4867" width="34.5703125" customWidth="1"/>
    <col min="4868" max="4868" width="37.140625" customWidth="1"/>
    <col min="4869" max="4870" width="18" customWidth="1"/>
    <col min="4871" max="4871" width="15.7109375" customWidth="1"/>
    <col min="4872" max="4872" width="17.85546875" customWidth="1"/>
    <col min="4873" max="4873" width="20" customWidth="1"/>
    <col min="4874" max="4874" width="27.42578125" customWidth="1"/>
    <col min="4875" max="4875" width="26.85546875" customWidth="1"/>
    <col min="5120" max="5120" width="3.7109375" customWidth="1"/>
    <col min="5121" max="5121" width="18.5703125" customWidth="1"/>
    <col min="5122" max="5122" width="35" customWidth="1"/>
    <col min="5123" max="5123" width="34.5703125" customWidth="1"/>
    <col min="5124" max="5124" width="37.140625" customWidth="1"/>
    <col min="5125" max="5126" width="18" customWidth="1"/>
    <col min="5127" max="5127" width="15.7109375" customWidth="1"/>
    <col min="5128" max="5128" width="17.85546875" customWidth="1"/>
    <col min="5129" max="5129" width="20" customWidth="1"/>
    <col min="5130" max="5130" width="27.42578125" customWidth="1"/>
    <col min="5131" max="5131" width="26.85546875" customWidth="1"/>
    <col min="5376" max="5376" width="3.7109375" customWidth="1"/>
    <col min="5377" max="5377" width="18.5703125" customWidth="1"/>
    <col min="5378" max="5378" width="35" customWidth="1"/>
    <col min="5379" max="5379" width="34.5703125" customWidth="1"/>
    <col min="5380" max="5380" width="37.140625" customWidth="1"/>
    <col min="5381" max="5382" width="18" customWidth="1"/>
    <col min="5383" max="5383" width="15.7109375" customWidth="1"/>
    <col min="5384" max="5384" width="17.85546875" customWidth="1"/>
    <col min="5385" max="5385" width="20" customWidth="1"/>
    <col min="5386" max="5386" width="27.42578125" customWidth="1"/>
    <col min="5387" max="5387" width="26.85546875" customWidth="1"/>
    <col min="5632" max="5632" width="3.7109375" customWidth="1"/>
    <col min="5633" max="5633" width="18.5703125" customWidth="1"/>
    <col min="5634" max="5634" width="35" customWidth="1"/>
    <col min="5635" max="5635" width="34.5703125" customWidth="1"/>
    <col min="5636" max="5636" width="37.140625" customWidth="1"/>
    <col min="5637" max="5638" width="18" customWidth="1"/>
    <col min="5639" max="5639" width="15.7109375" customWidth="1"/>
    <col min="5640" max="5640" width="17.85546875" customWidth="1"/>
    <col min="5641" max="5641" width="20" customWidth="1"/>
    <col min="5642" max="5642" width="27.42578125" customWidth="1"/>
    <col min="5643" max="5643" width="26.85546875" customWidth="1"/>
    <col min="5888" max="5888" width="3.7109375" customWidth="1"/>
    <col min="5889" max="5889" width="18.5703125" customWidth="1"/>
    <col min="5890" max="5890" width="35" customWidth="1"/>
    <col min="5891" max="5891" width="34.5703125" customWidth="1"/>
    <col min="5892" max="5892" width="37.140625" customWidth="1"/>
    <col min="5893" max="5894" width="18" customWidth="1"/>
    <col min="5895" max="5895" width="15.7109375" customWidth="1"/>
    <col min="5896" max="5896" width="17.85546875" customWidth="1"/>
    <col min="5897" max="5897" width="20" customWidth="1"/>
    <col min="5898" max="5898" width="27.42578125" customWidth="1"/>
    <col min="5899" max="5899" width="26.85546875" customWidth="1"/>
    <col min="6144" max="6144" width="3.7109375" customWidth="1"/>
    <col min="6145" max="6145" width="18.5703125" customWidth="1"/>
    <col min="6146" max="6146" width="35" customWidth="1"/>
    <col min="6147" max="6147" width="34.5703125" customWidth="1"/>
    <col min="6148" max="6148" width="37.140625" customWidth="1"/>
    <col min="6149" max="6150" width="18" customWidth="1"/>
    <col min="6151" max="6151" width="15.7109375" customWidth="1"/>
    <col min="6152" max="6152" width="17.85546875" customWidth="1"/>
    <col min="6153" max="6153" width="20" customWidth="1"/>
    <col min="6154" max="6154" width="27.42578125" customWidth="1"/>
    <col min="6155" max="6155" width="26.85546875" customWidth="1"/>
    <col min="6400" max="6400" width="3.7109375" customWidth="1"/>
    <col min="6401" max="6401" width="18.5703125" customWidth="1"/>
    <col min="6402" max="6402" width="35" customWidth="1"/>
    <col min="6403" max="6403" width="34.5703125" customWidth="1"/>
    <col min="6404" max="6404" width="37.140625" customWidth="1"/>
    <col min="6405" max="6406" width="18" customWidth="1"/>
    <col min="6407" max="6407" width="15.7109375" customWidth="1"/>
    <col min="6408" max="6408" width="17.85546875" customWidth="1"/>
    <col min="6409" max="6409" width="20" customWidth="1"/>
    <col min="6410" max="6410" width="27.42578125" customWidth="1"/>
    <col min="6411" max="6411" width="26.85546875" customWidth="1"/>
    <col min="6656" max="6656" width="3.7109375" customWidth="1"/>
    <col min="6657" max="6657" width="18.5703125" customWidth="1"/>
    <col min="6658" max="6658" width="35" customWidth="1"/>
    <col min="6659" max="6659" width="34.5703125" customWidth="1"/>
    <col min="6660" max="6660" width="37.140625" customWidth="1"/>
    <col min="6661" max="6662" width="18" customWidth="1"/>
    <col min="6663" max="6663" width="15.7109375" customWidth="1"/>
    <col min="6664" max="6664" width="17.85546875" customWidth="1"/>
    <col min="6665" max="6665" width="20" customWidth="1"/>
    <col min="6666" max="6666" width="27.42578125" customWidth="1"/>
    <col min="6667" max="6667" width="26.85546875" customWidth="1"/>
    <col min="6912" max="6912" width="3.7109375" customWidth="1"/>
    <col min="6913" max="6913" width="18.5703125" customWidth="1"/>
    <col min="6914" max="6914" width="35" customWidth="1"/>
    <col min="6915" max="6915" width="34.5703125" customWidth="1"/>
    <col min="6916" max="6916" width="37.140625" customWidth="1"/>
    <col min="6917" max="6918" width="18" customWidth="1"/>
    <col min="6919" max="6919" width="15.7109375" customWidth="1"/>
    <col min="6920" max="6920" width="17.85546875" customWidth="1"/>
    <col min="6921" max="6921" width="20" customWidth="1"/>
    <col min="6922" max="6922" width="27.42578125" customWidth="1"/>
    <col min="6923" max="6923" width="26.85546875" customWidth="1"/>
    <col min="7168" max="7168" width="3.7109375" customWidth="1"/>
    <col min="7169" max="7169" width="18.5703125" customWidth="1"/>
    <col min="7170" max="7170" width="35" customWidth="1"/>
    <col min="7171" max="7171" width="34.5703125" customWidth="1"/>
    <col min="7172" max="7172" width="37.140625" customWidth="1"/>
    <col min="7173" max="7174" width="18" customWidth="1"/>
    <col min="7175" max="7175" width="15.7109375" customWidth="1"/>
    <col min="7176" max="7176" width="17.85546875" customWidth="1"/>
    <col min="7177" max="7177" width="20" customWidth="1"/>
    <col min="7178" max="7178" width="27.42578125" customWidth="1"/>
    <col min="7179" max="7179" width="26.85546875" customWidth="1"/>
    <col min="7424" max="7424" width="3.7109375" customWidth="1"/>
    <col min="7425" max="7425" width="18.5703125" customWidth="1"/>
    <col min="7426" max="7426" width="35" customWidth="1"/>
    <col min="7427" max="7427" width="34.5703125" customWidth="1"/>
    <col min="7428" max="7428" width="37.140625" customWidth="1"/>
    <col min="7429" max="7430" width="18" customWidth="1"/>
    <col min="7431" max="7431" width="15.7109375" customWidth="1"/>
    <col min="7432" max="7432" width="17.85546875" customWidth="1"/>
    <col min="7433" max="7433" width="20" customWidth="1"/>
    <col min="7434" max="7434" width="27.42578125" customWidth="1"/>
    <col min="7435" max="7435" width="26.85546875" customWidth="1"/>
    <col min="7680" max="7680" width="3.7109375" customWidth="1"/>
    <col min="7681" max="7681" width="18.5703125" customWidth="1"/>
    <col min="7682" max="7682" width="35" customWidth="1"/>
    <col min="7683" max="7683" width="34.5703125" customWidth="1"/>
    <col min="7684" max="7684" width="37.140625" customWidth="1"/>
    <col min="7685" max="7686" width="18" customWidth="1"/>
    <col min="7687" max="7687" width="15.7109375" customWidth="1"/>
    <col min="7688" max="7688" width="17.85546875" customWidth="1"/>
    <col min="7689" max="7689" width="20" customWidth="1"/>
    <col min="7690" max="7690" width="27.42578125" customWidth="1"/>
    <col min="7691" max="7691" width="26.85546875" customWidth="1"/>
    <col min="7936" max="7936" width="3.7109375" customWidth="1"/>
    <col min="7937" max="7937" width="18.5703125" customWidth="1"/>
    <col min="7938" max="7938" width="35" customWidth="1"/>
    <col min="7939" max="7939" width="34.5703125" customWidth="1"/>
    <col min="7940" max="7940" width="37.140625" customWidth="1"/>
    <col min="7941" max="7942" width="18" customWidth="1"/>
    <col min="7943" max="7943" width="15.7109375" customWidth="1"/>
    <col min="7944" max="7944" width="17.85546875" customWidth="1"/>
    <col min="7945" max="7945" width="20" customWidth="1"/>
    <col min="7946" max="7946" width="27.42578125" customWidth="1"/>
    <col min="7947" max="7947" width="26.85546875" customWidth="1"/>
    <col min="8192" max="8192" width="3.7109375" customWidth="1"/>
    <col min="8193" max="8193" width="18.5703125" customWidth="1"/>
    <col min="8194" max="8194" width="35" customWidth="1"/>
    <col min="8195" max="8195" width="34.5703125" customWidth="1"/>
    <col min="8196" max="8196" width="37.140625" customWidth="1"/>
    <col min="8197" max="8198" width="18" customWidth="1"/>
    <col min="8199" max="8199" width="15.7109375" customWidth="1"/>
    <col min="8200" max="8200" width="17.85546875" customWidth="1"/>
    <col min="8201" max="8201" width="20" customWidth="1"/>
    <col min="8202" max="8202" width="27.42578125" customWidth="1"/>
    <col min="8203" max="8203" width="26.85546875" customWidth="1"/>
    <col min="8448" max="8448" width="3.7109375" customWidth="1"/>
    <col min="8449" max="8449" width="18.5703125" customWidth="1"/>
    <col min="8450" max="8450" width="35" customWidth="1"/>
    <col min="8451" max="8451" width="34.5703125" customWidth="1"/>
    <col min="8452" max="8452" width="37.140625" customWidth="1"/>
    <col min="8453" max="8454" width="18" customWidth="1"/>
    <col min="8455" max="8455" width="15.7109375" customWidth="1"/>
    <col min="8456" max="8456" width="17.85546875" customWidth="1"/>
    <col min="8457" max="8457" width="20" customWidth="1"/>
    <col min="8458" max="8458" width="27.42578125" customWidth="1"/>
    <col min="8459" max="8459" width="26.85546875" customWidth="1"/>
    <col min="8704" max="8704" width="3.7109375" customWidth="1"/>
    <col min="8705" max="8705" width="18.5703125" customWidth="1"/>
    <col min="8706" max="8706" width="35" customWidth="1"/>
    <col min="8707" max="8707" width="34.5703125" customWidth="1"/>
    <col min="8708" max="8708" width="37.140625" customWidth="1"/>
    <col min="8709" max="8710" width="18" customWidth="1"/>
    <col min="8711" max="8711" width="15.7109375" customWidth="1"/>
    <col min="8712" max="8712" width="17.85546875" customWidth="1"/>
    <col min="8713" max="8713" width="20" customWidth="1"/>
    <col min="8714" max="8714" width="27.42578125" customWidth="1"/>
    <col min="8715" max="8715" width="26.85546875" customWidth="1"/>
    <col min="8960" max="8960" width="3.7109375" customWidth="1"/>
    <col min="8961" max="8961" width="18.5703125" customWidth="1"/>
    <col min="8962" max="8962" width="35" customWidth="1"/>
    <col min="8963" max="8963" width="34.5703125" customWidth="1"/>
    <col min="8964" max="8964" width="37.140625" customWidth="1"/>
    <col min="8965" max="8966" width="18" customWidth="1"/>
    <col min="8967" max="8967" width="15.7109375" customWidth="1"/>
    <col min="8968" max="8968" width="17.85546875" customWidth="1"/>
    <col min="8969" max="8969" width="20" customWidth="1"/>
    <col min="8970" max="8970" width="27.42578125" customWidth="1"/>
    <col min="8971" max="8971" width="26.85546875" customWidth="1"/>
    <col min="9216" max="9216" width="3.7109375" customWidth="1"/>
    <col min="9217" max="9217" width="18.5703125" customWidth="1"/>
    <col min="9218" max="9218" width="35" customWidth="1"/>
    <col min="9219" max="9219" width="34.5703125" customWidth="1"/>
    <col min="9220" max="9220" width="37.140625" customWidth="1"/>
    <col min="9221" max="9222" width="18" customWidth="1"/>
    <col min="9223" max="9223" width="15.7109375" customWidth="1"/>
    <col min="9224" max="9224" width="17.85546875" customWidth="1"/>
    <col min="9225" max="9225" width="20" customWidth="1"/>
    <col min="9226" max="9226" width="27.42578125" customWidth="1"/>
    <col min="9227" max="9227" width="26.85546875" customWidth="1"/>
    <col min="9472" max="9472" width="3.7109375" customWidth="1"/>
    <col min="9473" max="9473" width="18.5703125" customWidth="1"/>
    <col min="9474" max="9474" width="35" customWidth="1"/>
    <col min="9475" max="9475" width="34.5703125" customWidth="1"/>
    <col min="9476" max="9476" width="37.140625" customWidth="1"/>
    <col min="9477" max="9478" width="18" customWidth="1"/>
    <col min="9479" max="9479" width="15.7109375" customWidth="1"/>
    <col min="9480" max="9480" width="17.85546875" customWidth="1"/>
    <col min="9481" max="9481" width="20" customWidth="1"/>
    <col min="9482" max="9482" width="27.42578125" customWidth="1"/>
    <col min="9483" max="9483" width="26.85546875" customWidth="1"/>
    <col min="9728" max="9728" width="3.7109375" customWidth="1"/>
    <col min="9729" max="9729" width="18.5703125" customWidth="1"/>
    <col min="9730" max="9730" width="35" customWidth="1"/>
    <col min="9731" max="9731" width="34.5703125" customWidth="1"/>
    <col min="9732" max="9732" width="37.140625" customWidth="1"/>
    <col min="9733" max="9734" width="18" customWidth="1"/>
    <col min="9735" max="9735" width="15.7109375" customWidth="1"/>
    <col min="9736" max="9736" width="17.85546875" customWidth="1"/>
    <col min="9737" max="9737" width="20" customWidth="1"/>
    <col min="9738" max="9738" width="27.42578125" customWidth="1"/>
    <col min="9739" max="9739" width="26.85546875" customWidth="1"/>
    <col min="9984" max="9984" width="3.7109375" customWidth="1"/>
    <col min="9985" max="9985" width="18.5703125" customWidth="1"/>
    <col min="9986" max="9986" width="35" customWidth="1"/>
    <col min="9987" max="9987" width="34.5703125" customWidth="1"/>
    <col min="9988" max="9988" width="37.140625" customWidth="1"/>
    <col min="9989" max="9990" width="18" customWidth="1"/>
    <col min="9991" max="9991" width="15.7109375" customWidth="1"/>
    <col min="9992" max="9992" width="17.85546875" customWidth="1"/>
    <col min="9993" max="9993" width="20" customWidth="1"/>
    <col min="9994" max="9994" width="27.42578125" customWidth="1"/>
    <col min="9995" max="9995" width="26.85546875" customWidth="1"/>
    <col min="10240" max="10240" width="3.7109375" customWidth="1"/>
    <col min="10241" max="10241" width="18.5703125" customWidth="1"/>
    <col min="10242" max="10242" width="35" customWidth="1"/>
    <col min="10243" max="10243" width="34.5703125" customWidth="1"/>
    <col min="10244" max="10244" width="37.140625" customWidth="1"/>
    <col min="10245" max="10246" width="18" customWidth="1"/>
    <col min="10247" max="10247" width="15.7109375" customWidth="1"/>
    <col min="10248" max="10248" width="17.85546875" customWidth="1"/>
    <col min="10249" max="10249" width="20" customWidth="1"/>
    <col min="10250" max="10250" width="27.42578125" customWidth="1"/>
    <col min="10251" max="10251" width="26.85546875" customWidth="1"/>
    <col min="10496" max="10496" width="3.7109375" customWidth="1"/>
    <col min="10497" max="10497" width="18.5703125" customWidth="1"/>
    <col min="10498" max="10498" width="35" customWidth="1"/>
    <col min="10499" max="10499" width="34.5703125" customWidth="1"/>
    <col min="10500" max="10500" width="37.140625" customWidth="1"/>
    <col min="10501" max="10502" width="18" customWidth="1"/>
    <col min="10503" max="10503" width="15.7109375" customWidth="1"/>
    <col min="10504" max="10504" width="17.85546875" customWidth="1"/>
    <col min="10505" max="10505" width="20" customWidth="1"/>
    <col min="10506" max="10506" width="27.42578125" customWidth="1"/>
    <col min="10507" max="10507" width="26.85546875" customWidth="1"/>
    <col min="10752" max="10752" width="3.7109375" customWidth="1"/>
    <col min="10753" max="10753" width="18.5703125" customWidth="1"/>
    <col min="10754" max="10754" width="35" customWidth="1"/>
    <col min="10755" max="10755" width="34.5703125" customWidth="1"/>
    <col min="10756" max="10756" width="37.140625" customWidth="1"/>
    <col min="10757" max="10758" width="18" customWidth="1"/>
    <col min="10759" max="10759" width="15.7109375" customWidth="1"/>
    <col min="10760" max="10760" width="17.85546875" customWidth="1"/>
    <col min="10761" max="10761" width="20" customWidth="1"/>
    <col min="10762" max="10762" width="27.42578125" customWidth="1"/>
    <col min="10763" max="10763" width="26.85546875" customWidth="1"/>
    <col min="11008" max="11008" width="3.7109375" customWidth="1"/>
    <col min="11009" max="11009" width="18.5703125" customWidth="1"/>
    <col min="11010" max="11010" width="35" customWidth="1"/>
    <col min="11011" max="11011" width="34.5703125" customWidth="1"/>
    <col min="11012" max="11012" width="37.140625" customWidth="1"/>
    <col min="11013" max="11014" width="18" customWidth="1"/>
    <col min="11015" max="11015" width="15.7109375" customWidth="1"/>
    <col min="11016" max="11016" width="17.85546875" customWidth="1"/>
    <col min="11017" max="11017" width="20" customWidth="1"/>
    <col min="11018" max="11018" width="27.42578125" customWidth="1"/>
    <col min="11019" max="11019" width="26.85546875" customWidth="1"/>
    <col min="11264" max="11264" width="3.7109375" customWidth="1"/>
    <col min="11265" max="11265" width="18.5703125" customWidth="1"/>
    <col min="11266" max="11266" width="35" customWidth="1"/>
    <col min="11267" max="11267" width="34.5703125" customWidth="1"/>
    <col min="11268" max="11268" width="37.140625" customWidth="1"/>
    <col min="11269" max="11270" width="18" customWidth="1"/>
    <col min="11271" max="11271" width="15.7109375" customWidth="1"/>
    <col min="11272" max="11272" width="17.85546875" customWidth="1"/>
    <col min="11273" max="11273" width="20" customWidth="1"/>
    <col min="11274" max="11274" width="27.42578125" customWidth="1"/>
    <col min="11275" max="11275" width="26.85546875" customWidth="1"/>
    <col min="11520" max="11520" width="3.7109375" customWidth="1"/>
    <col min="11521" max="11521" width="18.5703125" customWidth="1"/>
    <col min="11522" max="11522" width="35" customWidth="1"/>
    <col min="11523" max="11523" width="34.5703125" customWidth="1"/>
    <col min="11524" max="11524" width="37.140625" customWidth="1"/>
    <col min="11525" max="11526" width="18" customWidth="1"/>
    <col min="11527" max="11527" width="15.7109375" customWidth="1"/>
    <col min="11528" max="11528" width="17.85546875" customWidth="1"/>
    <col min="11529" max="11529" width="20" customWidth="1"/>
    <col min="11530" max="11530" width="27.42578125" customWidth="1"/>
    <col min="11531" max="11531" width="26.85546875" customWidth="1"/>
    <col min="11776" max="11776" width="3.7109375" customWidth="1"/>
    <col min="11777" max="11777" width="18.5703125" customWidth="1"/>
    <col min="11778" max="11778" width="35" customWidth="1"/>
    <col min="11779" max="11779" width="34.5703125" customWidth="1"/>
    <col min="11780" max="11780" width="37.140625" customWidth="1"/>
    <col min="11781" max="11782" width="18" customWidth="1"/>
    <col min="11783" max="11783" width="15.7109375" customWidth="1"/>
    <col min="11784" max="11784" width="17.85546875" customWidth="1"/>
    <col min="11785" max="11785" width="20" customWidth="1"/>
    <col min="11786" max="11786" width="27.42578125" customWidth="1"/>
    <col min="11787" max="11787" width="26.85546875" customWidth="1"/>
    <col min="12032" max="12032" width="3.7109375" customWidth="1"/>
    <col min="12033" max="12033" width="18.5703125" customWidth="1"/>
    <col min="12034" max="12034" width="35" customWidth="1"/>
    <col min="12035" max="12035" width="34.5703125" customWidth="1"/>
    <col min="12036" max="12036" width="37.140625" customWidth="1"/>
    <col min="12037" max="12038" width="18" customWidth="1"/>
    <col min="12039" max="12039" width="15.7109375" customWidth="1"/>
    <col min="12040" max="12040" width="17.85546875" customWidth="1"/>
    <col min="12041" max="12041" width="20" customWidth="1"/>
    <col min="12042" max="12042" width="27.42578125" customWidth="1"/>
    <col min="12043" max="12043" width="26.85546875" customWidth="1"/>
    <col min="12288" max="12288" width="3.7109375" customWidth="1"/>
    <col min="12289" max="12289" width="18.5703125" customWidth="1"/>
    <col min="12290" max="12290" width="35" customWidth="1"/>
    <col min="12291" max="12291" width="34.5703125" customWidth="1"/>
    <col min="12292" max="12292" width="37.140625" customWidth="1"/>
    <col min="12293" max="12294" width="18" customWidth="1"/>
    <col min="12295" max="12295" width="15.7109375" customWidth="1"/>
    <col min="12296" max="12296" width="17.85546875" customWidth="1"/>
    <col min="12297" max="12297" width="20" customWidth="1"/>
    <col min="12298" max="12298" width="27.42578125" customWidth="1"/>
    <col min="12299" max="12299" width="26.85546875" customWidth="1"/>
    <col min="12544" max="12544" width="3.7109375" customWidth="1"/>
    <col min="12545" max="12545" width="18.5703125" customWidth="1"/>
    <col min="12546" max="12546" width="35" customWidth="1"/>
    <col min="12547" max="12547" width="34.5703125" customWidth="1"/>
    <col min="12548" max="12548" width="37.140625" customWidth="1"/>
    <col min="12549" max="12550" width="18" customWidth="1"/>
    <col min="12551" max="12551" width="15.7109375" customWidth="1"/>
    <col min="12552" max="12552" width="17.85546875" customWidth="1"/>
    <col min="12553" max="12553" width="20" customWidth="1"/>
    <col min="12554" max="12554" width="27.42578125" customWidth="1"/>
    <col min="12555" max="12555" width="26.85546875" customWidth="1"/>
    <col min="12800" max="12800" width="3.7109375" customWidth="1"/>
    <col min="12801" max="12801" width="18.5703125" customWidth="1"/>
    <col min="12802" max="12802" width="35" customWidth="1"/>
    <col min="12803" max="12803" width="34.5703125" customWidth="1"/>
    <col min="12804" max="12804" width="37.140625" customWidth="1"/>
    <col min="12805" max="12806" width="18" customWidth="1"/>
    <col min="12807" max="12807" width="15.7109375" customWidth="1"/>
    <col min="12808" max="12808" width="17.85546875" customWidth="1"/>
    <col min="12809" max="12809" width="20" customWidth="1"/>
    <col min="12810" max="12810" width="27.42578125" customWidth="1"/>
    <col min="12811" max="12811" width="26.85546875" customWidth="1"/>
    <col min="13056" max="13056" width="3.7109375" customWidth="1"/>
    <col min="13057" max="13057" width="18.5703125" customWidth="1"/>
    <col min="13058" max="13058" width="35" customWidth="1"/>
    <col min="13059" max="13059" width="34.5703125" customWidth="1"/>
    <col min="13060" max="13060" width="37.140625" customWidth="1"/>
    <col min="13061" max="13062" width="18" customWidth="1"/>
    <col min="13063" max="13063" width="15.7109375" customWidth="1"/>
    <col min="13064" max="13064" width="17.85546875" customWidth="1"/>
    <col min="13065" max="13065" width="20" customWidth="1"/>
    <col min="13066" max="13066" width="27.42578125" customWidth="1"/>
    <col min="13067" max="13067" width="26.85546875" customWidth="1"/>
    <col min="13312" max="13312" width="3.7109375" customWidth="1"/>
    <col min="13313" max="13313" width="18.5703125" customWidth="1"/>
    <col min="13314" max="13314" width="35" customWidth="1"/>
    <col min="13315" max="13315" width="34.5703125" customWidth="1"/>
    <col min="13316" max="13316" width="37.140625" customWidth="1"/>
    <col min="13317" max="13318" width="18" customWidth="1"/>
    <col min="13319" max="13319" width="15.7109375" customWidth="1"/>
    <col min="13320" max="13320" width="17.85546875" customWidth="1"/>
    <col min="13321" max="13321" width="20" customWidth="1"/>
    <col min="13322" max="13322" width="27.42578125" customWidth="1"/>
    <col min="13323" max="13323" width="26.85546875" customWidth="1"/>
    <col min="13568" max="13568" width="3.7109375" customWidth="1"/>
    <col min="13569" max="13569" width="18.5703125" customWidth="1"/>
    <col min="13570" max="13570" width="35" customWidth="1"/>
    <col min="13571" max="13571" width="34.5703125" customWidth="1"/>
    <col min="13572" max="13572" width="37.140625" customWidth="1"/>
    <col min="13573" max="13574" width="18" customWidth="1"/>
    <col min="13575" max="13575" width="15.7109375" customWidth="1"/>
    <col min="13576" max="13576" width="17.85546875" customWidth="1"/>
    <col min="13577" max="13577" width="20" customWidth="1"/>
    <col min="13578" max="13578" width="27.42578125" customWidth="1"/>
    <col min="13579" max="13579" width="26.85546875" customWidth="1"/>
    <col min="13824" max="13824" width="3.7109375" customWidth="1"/>
    <col min="13825" max="13825" width="18.5703125" customWidth="1"/>
    <col min="13826" max="13826" width="35" customWidth="1"/>
    <col min="13827" max="13827" width="34.5703125" customWidth="1"/>
    <col min="13828" max="13828" width="37.140625" customWidth="1"/>
    <col min="13829" max="13830" width="18" customWidth="1"/>
    <col min="13831" max="13831" width="15.7109375" customWidth="1"/>
    <col min="13832" max="13832" width="17.85546875" customWidth="1"/>
    <col min="13833" max="13833" width="20" customWidth="1"/>
    <col min="13834" max="13834" width="27.42578125" customWidth="1"/>
    <col min="13835" max="13835" width="26.85546875" customWidth="1"/>
    <col min="14080" max="14080" width="3.7109375" customWidth="1"/>
    <col min="14081" max="14081" width="18.5703125" customWidth="1"/>
    <col min="14082" max="14082" width="35" customWidth="1"/>
    <col min="14083" max="14083" width="34.5703125" customWidth="1"/>
    <col min="14084" max="14084" width="37.140625" customWidth="1"/>
    <col min="14085" max="14086" width="18" customWidth="1"/>
    <col min="14087" max="14087" width="15.7109375" customWidth="1"/>
    <col min="14088" max="14088" width="17.85546875" customWidth="1"/>
    <col min="14089" max="14089" width="20" customWidth="1"/>
    <col min="14090" max="14090" width="27.42578125" customWidth="1"/>
    <col min="14091" max="14091" width="26.85546875" customWidth="1"/>
    <col min="14336" max="14336" width="3.7109375" customWidth="1"/>
    <col min="14337" max="14337" width="18.5703125" customWidth="1"/>
    <col min="14338" max="14338" width="35" customWidth="1"/>
    <col min="14339" max="14339" width="34.5703125" customWidth="1"/>
    <col min="14340" max="14340" width="37.140625" customWidth="1"/>
    <col min="14341" max="14342" width="18" customWidth="1"/>
    <col min="14343" max="14343" width="15.7109375" customWidth="1"/>
    <col min="14344" max="14344" width="17.85546875" customWidth="1"/>
    <col min="14345" max="14345" width="20" customWidth="1"/>
    <col min="14346" max="14346" width="27.42578125" customWidth="1"/>
    <col min="14347" max="14347" width="26.85546875" customWidth="1"/>
    <col min="14592" max="14592" width="3.7109375" customWidth="1"/>
    <col min="14593" max="14593" width="18.5703125" customWidth="1"/>
    <col min="14594" max="14594" width="35" customWidth="1"/>
    <col min="14595" max="14595" width="34.5703125" customWidth="1"/>
    <col min="14596" max="14596" width="37.140625" customWidth="1"/>
    <col min="14597" max="14598" width="18" customWidth="1"/>
    <col min="14599" max="14599" width="15.7109375" customWidth="1"/>
    <col min="14600" max="14600" width="17.85546875" customWidth="1"/>
    <col min="14601" max="14601" width="20" customWidth="1"/>
    <col min="14602" max="14602" width="27.42578125" customWidth="1"/>
    <col min="14603" max="14603" width="26.85546875" customWidth="1"/>
    <col min="14848" max="14848" width="3.7109375" customWidth="1"/>
    <col min="14849" max="14849" width="18.5703125" customWidth="1"/>
    <col min="14850" max="14850" width="35" customWidth="1"/>
    <col min="14851" max="14851" width="34.5703125" customWidth="1"/>
    <col min="14852" max="14852" width="37.140625" customWidth="1"/>
    <col min="14853" max="14854" width="18" customWidth="1"/>
    <col min="14855" max="14855" width="15.7109375" customWidth="1"/>
    <col min="14856" max="14856" width="17.85546875" customWidth="1"/>
    <col min="14857" max="14857" width="20" customWidth="1"/>
    <col min="14858" max="14858" width="27.42578125" customWidth="1"/>
    <col min="14859" max="14859" width="26.85546875" customWidth="1"/>
    <col min="15104" max="15104" width="3.7109375" customWidth="1"/>
    <col min="15105" max="15105" width="18.5703125" customWidth="1"/>
    <col min="15106" max="15106" width="35" customWidth="1"/>
    <col min="15107" max="15107" width="34.5703125" customWidth="1"/>
    <col min="15108" max="15108" width="37.140625" customWidth="1"/>
    <col min="15109" max="15110" width="18" customWidth="1"/>
    <col min="15111" max="15111" width="15.7109375" customWidth="1"/>
    <col min="15112" max="15112" width="17.85546875" customWidth="1"/>
    <col min="15113" max="15113" width="20" customWidth="1"/>
    <col min="15114" max="15114" width="27.42578125" customWidth="1"/>
    <col min="15115" max="15115" width="26.85546875" customWidth="1"/>
    <col min="15360" max="15360" width="3.7109375" customWidth="1"/>
    <col min="15361" max="15361" width="18.5703125" customWidth="1"/>
    <col min="15362" max="15362" width="35" customWidth="1"/>
    <col min="15363" max="15363" width="34.5703125" customWidth="1"/>
    <col min="15364" max="15364" width="37.140625" customWidth="1"/>
    <col min="15365" max="15366" width="18" customWidth="1"/>
    <col min="15367" max="15367" width="15.7109375" customWidth="1"/>
    <col min="15368" max="15368" width="17.85546875" customWidth="1"/>
    <col min="15369" max="15369" width="20" customWidth="1"/>
    <col min="15370" max="15370" width="27.42578125" customWidth="1"/>
    <col min="15371" max="15371" width="26.85546875" customWidth="1"/>
    <col min="15616" max="15616" width="3.7109375" customWidth="1"/>
    <col min="15617" max="15617" width="18.5703125" customWidth="1"/>
    <col min="15618" max="15618" width="35" customWidth="1"/>
    <col min="15619" max="15619" width="34.5703125" customWidth="1"/>
    <col min="15620" max="15620" width="37.140625" customWidth="1"/>
    <col min="15621" max="15622" width="18" customWidth="1"/>
    <col min="15623" max="15623" width="15.7109375" customWidth="1"/>
    <col min="15624" max="15624" width="17.85546875" customWidth="1"/>
    <col min="15625" max="15625" width="20" customWidth="1"/>
    <col min="15626" max="15626" width="27.42578125" customWidth="1"/>
    <col min="15627" max="15627" width="26.85546875" customWidth="1"/>
    <col min="15872" max="15872" width="3.7109375" customWidth="1"/>
    <col min="15873" max="15873" width="18.5703125" customWidth="1"/>
    <col min="15874" max="15874" width="35" customWidth="1"/>
    <col min="15875" max="15875" width="34.5703125" customWidth="1"/>
    <col min="15876" max="15876" width="37.140625" customWidth="1"/>
    <col min="15877" max="15878" width="18" customWidth="1"/>
    <col min="15879" max="15879" width="15.7109375" customWidth="1"/>
    <col min="15880" max="15880" width="17.85546875" customWidth="1"/>
    <col min="15881" max="15881" width="20" customWidth="1"/>
    <col min="15882" max="15882" width="27.42578125" customWidth="1"/>
    <col min="15883" max="15883" width="26.85546875" customWidth="1"/>
    <col min="16128" max="16128" width="3.7109375" customWidth="1"/>
    <col min="16129" max="16129" width="18.5703125" customWidth="1"/>
    <col min="16130" max="16130" width="35" customWidth="1"/>
    <col min="16131" max="16131" width="34.5703125" customWidth="1"/>
    <col min="16132" max="16132" width="37.140625" customWidth="1"/>
    <col min="16133" max="16134" width="18" customWidth="1"/>
    <col min="16135" max="16135" width="15.7109375" customWidth="1"/>
    <col min="16136" max="16136" width="17.85546875" customWidth="1"/>
    <col min="16137" max="16137" width="20" customWidth="1"/>
    <col min="16138" max="16138" width="27.42578125" customWidth="1"/>
    <col min="16139" max="16139" width="26.85546875" customWidth="1"/>
  </cols>
  <sheetData>
    <row r="1" spans="1:11" ht="20.25" customHeight="1" x14ac:dyDescent="0.25">
      <c r="A1" s="297" t="s">
        <v>237</v>
      </c>
      <c r="B1" s="297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22.5" customHeight="1" x14ac:dyDescent="0.25">
      <c r="A2" s="297" t="s">
        <v>236</v>
      </c>
      <c r="B2" s="297"/>
      <c r="C2" s="298"/>
      <c r="D2" s="298"/>
      <c r="E2" s="298"/>
      <c r="F2" s="298"/>
      <c r="G2" s="298"/>
      <c r="H2" s="298"/>
      <c r="I2" s="298"/>
      <c r="J2" s="298"/>
      <c r="K2" s="298"/>
    </row>
    <row r="3" spans="1:11" ht="33" customHeight="1" x14ac:dyDescent="0.25">
      <c r="A3" s="297" t="s">
        <v>235</v>
      </c>
      <c r="B3" s="297"/>
      <c r="C3" s="299"/>
      <c r="D3" s="299"/>
      <c r="E3" s="299"/>
      <c r="F3" s="299"/>
      <c r="G3" s="299"/>
      <c r="H3" s="299"/>
      <c r="I3" s="299"/>
      <c r="J3" s="299"/>
      <c r="K3" s="299"/>
    </row>
    <row r="4" spans="1:11" ht="30.75" customHeight="1" x14ac:dyDescent="0.25">
      <c r="A4" s="297" t="s">
        <v>234</v>
      </c>
      <c r="B4" s="297"/>
      <c r="C4" s="299"/>
      <c r="D4" s="299"/>
      <c r="E4" s="299"/>
      <c r="F4" s="299"/>
      <c r="G4" s="299"/>
      <c r="H4" s="299"/>
      <c r="I4" s="299"/>
      <c r="J4" s="299"/>
      <c r="K4" s="299"/>
    </row>
    <row r="5" spans="1:11" ht="30" customHeight="1" x14ac:dyDescent="0.25">
      <c r="A5" s="297" t="s">
        <v>233</v>
      </c>
      <c r="B5" s="297"/>
      <c r="C5" s="298"/>
      <c r="D5" s="298"/>
      <c r="E5" s="298"/>
      <c r="F5" s="298"/>
      <c r="G5" s="298"/>
      <c r="H5" s="298"/>
      <c r="I5" s="298"/>
      <c r="J5" s="298"/>
      <c r="K5" s="298"/>
    </row>
    <row r="6" spans="1:11" x14ac:dyDescent="0.25">
      <c r="D6" s="186"/>
      <c r="E6" s="186"/>
      <c r="F6" s="186"/>
      <c r="J6" s="186"/>
    </row>
    <row r="7" spans="1:11" x14ac:dyDescent="0.25">
      <c r="A7" s="300"/>
      <c r="B7" s="184" t="s">
        <v>232</v>
      </c>
      <c r="C7" s="301" t="s">
        <v>231</v>
      </c>
      <c r="D7" s="301"/>
      <c r="E7" s="301"/>
      <c r="F7" s="301"/>
      <c r="G7" s="301"/>
      <c r="H7" s="184" t="s">
        <v>230</v>
      </c>
      <c r="I7" s="184" t="s">
        <v>229</v>
      </c>
      <c r="J7" s="184" t="s">
        <v>228</v>
      </c>
      <c r="K7" s="301" t="s">
        <v>227</v>
      </c>
    </row>
    <row r="8" spans="1:11" ht="31.5" x14ac:dyDescent="0.25">
      <c r="A8" s="300"/>
      <c r="B8" s="184" t="s">
        <v>226</v>
      </c>
      <c r="C8" s="184" t="s">
        <v>225</v>
      </c>
      <c r="D8" s="184" t="s">
        <v>224</v>
      </c>
      <c r="E8" s="184" t="s">
        <v>223</v>
      </c>
      <c r="F8" s="184" t="s">
        <v>222</v>
      </c>
      <c r="G8" s="184" t="s">
        <v>221</v>
      </c>
      <c r="H8" s="185" t="s">
        <v>220</v>
      </c>
      <c r="I8" s="185">
        <v>2021</v>
      </c>
      <c r="J8" s="184" t="s">
        <v>219</v>
      </c>
      <c r="K8" s="301"/>
    </row>
    <row r="9" spans="1:11" ht="15" x14ac:dyDescent="0.25">
      <c r="A9" s="293" t="s">
        <v>218</v>
      </c>
      <c r="B9" s="296"/>
      <c r="C9" s="302"/>
      <c r="D9" s="302"/>
      <c r="E9" s="302"/>
      <c r="F9" s="302"/>
      <c r="G9" s="302"/>
      <c r="H9" s="303"/>
      <c r="I9" s="302"/>
      <c r="J9" s="302"/>
      <c r="K9" s="304"/>
    </row>
    <row r="10" spans="1:11" ht="28.5" customHeight="1" x14ac:dyDescent="0.25">
      <c r="A10" s="294"/>
      <c r="B10" s="296"/>
      <c r="C10" s="302"/>
      <c r="D10" s="302"/>
      <c r="E10" s="302"/>
      <c r="F10" s="302"/>
      <c r="G10" s="302"/>
      <c r="H10" s="303"/>
      <c r="I10" s="302"/>
      <c r="J10" s="302"/>
      <c r="K10" s="304"/>
    </row>
    <row r="11" spans="1:11" ht="91.5" customHeight="1" x14ac:dyDescent="0.25">
      <c r="A11" s="295"/>
      <c r="B11" s="296"/>
      <c r="C11" s="302"/>
      <c r="D11" s="302"/>
      <c r="E11" s="302"/>
      <c r="F11" s="302"/>
      <c r="G11" s="302"/>
      <c r="H11" s="303"/>
      <c r="I11" s="302"/>
      <c r="J11" s="302"/>
      <c r="K11" s="304"/>
    </row>
    <row r="12" spans="1:11" ht="74.25" customHeight="1" x14ac:dyDescent="0.25">
      <c r="A12" s="306" t="s">
        <v>217</v>
      </c>
      <c r="B12" s="307"/>
      <c r="C12" s="308"/>
      <c r="D12" s="308"/>
      <c r="E12" s="302"/>
      <c r="F12" s="302"/>
      <c r="G12" s="302"/>
      <c r="H12" s="303"/>
      <c r="I12" s="302"/>
      <c r="J12" s="302"/>
      <c r="K12" s="302"/>
    </row>
    <row r="13" spans="1:11" ht="72" customHeight="1" x14ac:dyDescent="0.25">
      <c r="A13" s="306"/>
      <c r="B13" s="307"/>
      <c r="C13" s="308"/>
      <c r="D13" s="308"/>
      <c r="E13" s="302"/>
      <c r="F13" s="302"/>
      <c r="G13" s="302"/>
      <c r="H13" s="303"/>
      <c r="I13" s="302"/>
      <c r="J13" s="302"/>
      <c r="K13" s="302"/>
    </row>
    <row r="14" spans="1:11" ht="63.75" customHeight="1" x14ac:dyDescent="0.25">
      <c r="A14" s="183" t="s">
        <v>216</v>
      </c>
      <c r="B14" s="182"/>
      <c r="C14" s="181"/>
      <c r="D14" s="177"/>
      <c r="E14" s="176"/>
      <c r="F14" s="176"/>
      <c r="G14" s="180"/>
      <c r="H14" s="174"/>
      <c r="I14" s="174"/>
      <c r="J14" s="173"/>
      <c r="K14" s="177"/>
    </row>
    <row r="15" spans="1:11" ht="93" customHeight="1" x14ac:dyDescent="0.25">
      <c r="A15" s="305" t="s">
        <v>215</v>
      </c>
      <c r="B15" s="179"/>
      <c r="C15" s="179"/>
      <c r="D15" s="178"/>
      <c r="E15" s="177"/>
      <c r="F15" s="176"/>
      <c r="G15" s="175"/>
      <c r="H15" s="174"/>
      <c r="I15" s="176"/>
      <c r="J15" s="173"/>
      <c r="K15" s="172"/>
    </row>
    <row r="16" spans="1:11" ht="87" customHeight="1" x14ac:dyDescent="0.25">
      <c r="A16" s="305"/>
      <c r="B16" s="172"/>
      <c r="C16" s="179"/>
      <c r="D16" s="178"/>
      <c r="E16" s="177"/>
      <c r="F16" s="176"/>
      <c r="G16" s="175"/>
      <c r="H16" s="174"/>
      <c r="I16" s="174"/>
      <c r="J16" s="173"/>
      <c r="K16" s="172"/>
    </row>
    <row r="17" ht="54.75" customHeight="1" x14ac:dyDescent="0.25"/>
  </sheetData>
  <mergeCells count="36">
    <mergeCell ref="A15:A16"/>
    <mergeCell ref="F12:F13"/>
    <mergeCell ref="G12:G13"/>
    <mergeCell ref="H12:H13"/>
    <mergeCell ref="I12:I13"/>
    <mergeCell ref="A12:A13"/>
    <mergeCell ref="B12:B13"/>
    <mergeCell ref="C12:C13"/>
    <mergeCell ref="D12:D13"/>
    <mergeCell ref="E12:E13"/>
    <mergeCell ref="D9:D11"/>
    <mergeCell ref="E9:E11"/>
    <mergeCell ref="J12:J13"/>
    <mergeCell ref="K12:K13"/>
    <mergeCell ref="G9:G11"/>
    <mergeCell ref="H9:H11"/>
    <mergeCell ref="I9:I11"/>
    <mergeCell ref="J9:J11"/>
    <mergeCell ref="K9:K11"/>
    <mergeCell ref="F9:F11"/>
    <mergeCell ref="A9:A11"/>
    <mergeCell ref="B9:B11"/>
    <mergeCell ref="A1:B1"/>
    <mergeCell ref="C1:K1"/>
    <mergeCell ref="A2:B2"/>
    <mergeCell ref="C2:K2"/>
    <mergeCell ref="A3:B3"/>
    <mergeCell ref="C3:K3"/>
    <mergeCell ref="A4:B4"/>
    <mergeCell ref="C4:K4"/>
    <mergeCell ref="A5:B5"/>
    <mergeCell ref="C5:K5"/>
    <mergeCell ref="A7:A8"/>
    <mergeCell ref="C7:G7"/>
    <mergeCell ref="K7:K8"/>
    <mergeCell ref="C9:C11"/>
  </mergeCells>
  <pageMargins left="0.70866141732283472" right="0.70866141732283472" top="0.82677165354330717" bottom="0.74803149606299213" header="0.31496062992125984" footer="0.31496062992125984"/>
  <pageSetup scale="45" fitToHeight="2" orientation="landscape" r:id="rId1"/>
  <headerFooter>
    <oddHeader>&amp;L&amp;G&amp;C&amp;14Matriz de Indicadores para Resultados&amp;R&amp;G</oddHeader>
    <oddFooter>&amp;R&amp;P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19"/>
  <dimension ref="A1:J37"/>
  <sheetViews>
    <sheetView view="pageBreakPreview" zoomScaleSheetLayoutView="100" workbookViewId="0">
      <selection activeCell="E13" sqref="E13"/>
    </sheetView>
  </sheetViews>
  <sheetFormatPr baseColWidth="10" defaultColWidth="11.28515625" defaultRowHeight="16.5" x14ac:dyDescent="0.3"/>
  <cols>
    <col min="1" max="1" width="4.28515625" style="13" customWidth="1"/>
    <col min="2" max="2" width="41" style="13" customWidth="1"/>
    <col min="3" max="5" width="15.7109375" style="13" customWidth="1"/>
    <col min="6" max="16384" width="11.28515625" style="13"/>
  </cols>
  <sheetData>
    <row r="1" spans="1:6" x14ac:dyDescent="0.3">
      <c r="A1" s="107"/>
      <c r="B1" s="309" t="str">
        <f>'[4]ETCA-I-01'!A1</f>
        <v xml:space="preserve">Comision Estatal del Agua </v>
      </c>
      <c r="C1" s="309"/>
      <c r="D1" s="309"/>
      <c r="E1" s="309"/>
    </row>
    <row r="2" spans="1:6" x14ac:dyDescent="0.3">
      <c r="A2" s="23"/>
      <c r="B2" s="273" t="s">
        <v>81</v>
      </c>
      <c r="C2" s="273"/>
      <c r="D2" s="273"/>
      <c r="E2" s="273"/>
    </row>
    <row r="3" spans="1:6" x14ac:dyDescent="0.3">
      <c r="A3" s="310" t="str">
        <f>'[4]ETCA-I-03'!A3</f>
        <v>Del 01 de Enero  al 31 de Diciembre de 2021</v>
      </c>
      <c r="B3" s="310"/>
      <c r="C3" s="310"/>
      <c r="D3" s="310"/>
      <c r="E3" s="310"/>
    </row>
    <row r="4" spans="1:6" x14ac:dyDescent="0.3">
      <c r="A4" s="114"/>
      <c r="B4" s="273" t="s">
        <v>191</v>
      </c>
      <c r="C4" s="273"/>
      <c r="D4" s="109"/>
      <c r="E4" s="23"/>
    </row>
    <row r="5" spans="1:6" ht="6.75" customHeight="1" thickBot="1" x14ac:dyDescent="0.35">
      <c r="A5" s="107"/>
      <c r="B5" s="107"/>
      <c r="C5" s="107"/>
      <c r="D5" s="107"/>
      <c r="E5" s="107"/>
    </row>
    <row r="6" spans="1:6" s="19" customFormat="1" x14ac:dyDescent="0.25">
      <c r="A6" s="312" t="s">
        <v>16</v>
      </c>
      <c r="B6" s="313"/>
      <c r="C6" s="316" t="s">
        <v>82</v>
      </c>
      <c r="D6" s="316" t="s">
        <v>26</v>
      </c>
      <c r="E6" s="318" t="s">
        <v>83</v>
      </c>
    </row>
    <row r="7" spans="1:6" s="19" customFormat="1" ht="17.25" thickBot="1" x14ac:dyDescent="0.3">
      <c r="A7" s="314"/>
      <c r="B7" s="315"/>
      <c r="C7" s="317"/>
      <c r="D7" s="317"/>
      <c r="E7" s="319"/>
    </row>
    <row r="8" spans="1:6" s="19" customFormat="1" ht="20.25" customHeight="1" x14ac:dyDescent="0.25">
      <c r="A8" s="48" t="s">
        <v>84</v>
      </c>
      <c r="B8" s="25"/>
      <c r="C8" s="29">
        <f>C9+C10</f>
        <v>788280901.10000002</v>
      </c>
      <c r="D8" s="29">
        <f>D9+D10</f>
        <v>672014669.48000002</v>
      </c>
      <c r="E8" s="54">
        <f>E9+E10</f>
        <v>599284255.93000007</v>
      </c>
      <c r="F8" s="56" t="str">
        <f>IF((C8-'[5]ETCA-II-01'!C44)&gt;0.9,"ERROR!!!!! EL MONTO NO COINCIDE CON LO REPORTADO EN EL FORMATO ETCA-II-01 EN EL TOTAL DEVENGADO DEL ANALÍTICO DE INGRESOS","")</f>
        <v/>
      </c>
    </row>
    <row r="9" spans="1:6" s="19" customFormat="1" ht="20.25" customHeight="1" x14ac:dyDescent="0.25">
      <c r="A9" s="24"/>
      <c r="B9" s="50" t="s">
        <v>85</v>
      </c>
      <c r="C9" s="26"/>
      <c r="D9" s="26"/>
      <c r="E9" s="49"/>
    </row>
    <row r="10" spans="1:6" s="19" customFormat="1" ht="20.25" customHeight="1" x14ac:dyDescent="0.25">
      <c r="A10" s="24"/>
      <c r="B10" s="50" t="s">
        <v>86</v>
      </c>
      <c r="C10" s="26">
        <v>788280901.10000002</v>
      </c>
      <c r="D10" s="26">
        <v>672014669.48000002</v>
      </c>
      <c r="E10" s="49">
        <v>599284255.93000007</v>
      </c>
    </row>
    <row r="11" spans="1:6" s="19" customFormat="1" ht="20.25" customHeight="1" x14ac:dyDescent="0.25">
      <c r="A11" s="48" t="s">
        <v>87</v>
      </c>
      <c r="B11" s="50"/>
      <c r="C11" s="29">
        <f>C12+C13</f>
        <v>788280901.10000002</v>
      </c>
      <c r="D11" s="29">
        <f t="shared" ref="D11:E11" si="0">D12+D13</f>
        <v>623843487.06000006</v>
      </c>
      <c r="E11" s="29">
        <f t="shared" si="0"/>
        <v>583226343.01000011</v>
      </c>
      <c r="F11" s="56" t="str">
        <f>IF((C11-'[5]ETCA II-04'!B80)&gt;0.9,"ERROR!!!!! EL MONTO NO COINCIDE CON LO REPORTADO EN EL FORMATO ETCA-II-04 EN EL TOTAL DEVENGADO DEL ANALÍTICO DE INGRESOS","")</f>
        <v/>
      </c>
    </row>
    <row r="12" spans="1:6" s="19" customFormat="1" ht="20.25" customHeight="1" x14ac:dyDescent="0.25">
      <c r="A12" s="24"/>
      <c r="B12" s="50" t="s">
        <v>88</v>
      </c>
      <c r="C12" s="26"/>
      <c r="D12" s="26"/>
      <c r="E12" s="49"/>
    </row>
    <row r="13" spans="1:6" s="19" customFormat="1" ht="20.25" customHeight="1" x14ac:dyDescent="0.25">
      <c r="A13" s="24"/>
      <c r="B13" s="50" t="s">
        <v>89</v>
      </c>
      <c r="C13" s="26">
        <v>788280901.10000002</v>
      </c>
      <c r="D13" s="26">
        <v>623843487.06000006</v>
      </c>
      <c r="E13" s="49">
        <v>583226343.01000011</v>
      </c>
    </row>
    <row r="14" spans="1:6" s="19" customFormat="1" ht="20.25" customHeight="1" x14ac:dyDescent="0.25">
      <c r="A14" s="48" t="s">
        <v>90</v>
      </c>
      <c r="B14" s="50"/>
      <c r="C14" s="29">
        <f>C8-C11</f>
        <v>0</v>
      </c>
      <c r="D14" s="29">
        <f>D8-D11</f>
        <v>48171182.419999957</v>
      </c>
      <c r="E14" s="54">
        <f>E8-E11</f>
        <v>16057912.919999957</v>
      </c>
    </row>
    <row r="15" spans="1:6" s="19" customFormat="1" ht="20.25" customHeight="1" thickBot="1" x14ac:dyDescent="0.3">
      <c r="A15" s="24"/>
      <c r="B15" s="25"/>
      <c r="C15" s="26"/>
      <c r="D15" s="26"/>
      <c r="E15" s="27"/>
    </row>
    <row r="16" spans="1:6" s="19" customFormat="1" x14ac:dyDescent="0.25">
      <c r="A16" s="312" t="s">
        <v>16</v>
      </c>
      <c r="B16" s="313"/>
      <c r="C16" s="316" t="s">
        <v>82</v>
      </c>
      <c r="D16" s="316" t="s">
        <v>26</v>
      </c>
      <c r="E16" s="320" t="s">
        <v>83</v>
      </c>
    </row>
    <row r="17" spans="1:10" s="19" customFormat="1" ht="12" customHeight="1" thickBot="1" x14ac:dyDescent="0.3">
      <c r="A17" s="314"/>
      <c r="B17" s="315"/>
      <c r="C17" s="317"/>
      <c r="D17" s="317"/>
      <c r="E17" s="321"/>
    </row>
    <row r="18" spans="1:10" s="19" customFormat="1" ht="20.25" customHeight="1" x14ac:dyDescent="0.25">
      <c r="A18" s="48" t="s">
        <v>91</v>
      </c>
      <c r="B18" s="25"/>
      <c r="C18" s="29">
        <f>C14</f>
        <v>0</v>
      </c>
      <c r="D18" s="29">
        <f>D14</f>
        <v>48171182.419999957</v>
      </c>
      <c r="E18" s="68">
        <f>E14</f>
        <v>16057912.919999957</v>
      </c>
    </row>
    <row r="19" spans="1:10" s="19" customFormat="1" ht="20.25" customHeight="1" x14ac:dyDescent="0.25">
      <c r="A19" s="48" t="s">
        <v>92</v>
      </c>
      <c r="B19" s="25"/>
      <c r="C19" s="26"/>
      <c r="D19" s="26">
        <v>15359419.169999998</v>
      </c>
      <c r="E19" s="49">
        <v>15359419.169999998</v>
      </c>
      <c r="F19" s="56" t="str">
        <f>IF((D19-'[4]ETCA-I-03'!C45)&gt;0.9,"ERROR!!!!! EL MONTO NO COINCIDE CON LO REPORTADO EN EL FORMATO ETCA-I-03 POR CONCEPTO DE INTERESES, COMISIONES Y GASTOS DE LA DEUDA","")</f>
        <v/>
      </c>
    </row>
    <row r="20" spans="1:10" s="19" customFormat="1" ht="20.25" customHeight="1" x14ac:dyDescent="0.25">
      <c r="A20" s="48" t="s">
        <v>93</v>
      </c>
      <c r="B20" s="25"/>
      <c r="C20" s="29">
        <f>C18-C19</f>
        <v>0</v>
      </c>
      <c r="D20" s="29">
        <f>D18-D19</f>
        <v>32811763.249999959</v>
      </c>
      <c r="E20" s="54">
        <f>E18-E19</f>
        <v>698493.74999995902</v>
      </c>
    </row>
    <row r="21" spans="1:10" s="19" customFormat="1" ht="20.25" customHeight="1" thickBot="1" x14ac:dyDescent="0.3">
      <c r="A21" s="24"/>
      <c r="B21" s="25"/>
      <c r="C21" s="30"/>
      <c r="D21" s="30"/>
      <c r="E21" s="118"/>
    </row>
    <row r="22" spans="1:10" s="19" customFormat="1" ht="28.5" customHeight="1" x14ac:dyDescent="0.25">
      <c r="A22" s="312" t="s">
        <v>16</v>
      </c>
      <c r="B22" s="313"/>
      <c r="C22" s="316" t="s">
        <v>82</v>
      </c>
      <c r="D22" s="51" t="s">
        <v>26</v>
      </c>
      <c r="E22" s="320" t="s">
        <v>83</v>
      </c>
    </row>
    <row r="23" spans="1:10" s="19" customFormat="1" ht="0.75" customHeight="1" thickBot="1" x14ac:dyDescent="0.3">
      <c r="A23" s="314"/>
      <c r="B23" s="315"/>
      <c r="C23" s="317"/>
      <c r="D23" s="52"/>
      <c r="E23" s="321"/>
    </row>
    <row r="24" spans="1:10" s="19" customFormat="1" ht="20.25" customHeight="1" x14ac:dyDescent="0.25">
      <c r="A24" s="48" t="s">
        <v>94</v>
      </c>
      <c r="B24" s="25"/>
      <c r="C24" s="26"/>
      <c r="D24" s="26"/>
      <c r="E24" s="27"/>
    </row>
    <row r="25" spans="1:10" s="19" customFormat="1" ht="20.25" customHeight="1" x14ac:dyDescent="0.25">
      <c r="A25" s="48" t="s">
        <v>95</v>
      </c>
      <c r="B25" s="25"/>
      <c r="C25" s="26"/>
      <c r="D25" s="26">
        <v>22920675.66</v>
      </c>
      <c r="E25" s="27">
        <v>22920675.66</v>
      </c>
    </row>
    <row r="26" spans="1:10" s="19" customFormat="1" ht="20.25" customHeight="1" x14ac:dyDescent="0.25">
      <c r="A26" s="48" t="s">
        <v>96</v>
      </c>
      <c r="B26" s="25"/>
      <c r="C26" s="29">
        <f>C24-C25</f>
        <v>0</v>
      </c>
      <c r="D26" s="29">
        <f>D24-D25</f>
        <v>-22920675.66</v>
      </c>
      <c r="E26" s="54">
        <f>E24-E25</f>
        <v>-22920675.66</v>
      </c>
    </row>
    <row r="27" spans="1:10" s="19" customFormat="1" ht="20.25" customHeight="1" thickBot="1" x14ac:dyDescent="0.3">
      <c r="A27" s="115"/>
      <c r="B27" s="116"/>
      <c r="C27" s="117"/>
      <c r="D27" s="117"/>
      <c r="E27" s="53"/>
    </row>
    <row r="28" spans="1:10" s="19" customFormat="1" ht="18" customHeight="1" x14ac:dyDescent="0.25">
      <c r="A28" s="110" t="s">
        <v>5</v>
      </c>
      <c r="B28" s="108"/>
      <c r="C28" s="108"/>
      <c r="D28" s="108"/>
      <c r="E28" s="108"/>
    </row>
    <row r="29" spans="1:10" s="19" customFormat="1" ht="18" customHeight="1" x14ac:dyDescent="0.25">
      <c r="A29" s="64"/>
      <c r="B29" s="64"/>
      <c r="C29" s="64"/>
      <c r="D29" s="64"/>
      <c r="E29" s="64"/>
    </row>
    <row r="30" spans="1:10" s="19" customFormat="1" ht="18" customHeight="1" x14ac:dyDescent="0.25">
      <c r="A30" s="64"/>
      <c r="B30" s="64"/>
      <c r="C30" s="64"/>
      <c r="D30" s="64"/>
      <c r="E30" s="64"/>
    </row>
    <row r="31" spans="1:10" s="19" customFormat="1" ht="18" customHeight="1" x14ac:dyDescent="0.25">
      <c r="A31" s="64"/>
      <c r="B31" s="64"/>
      <c r="C31" s="64"/>
      <c r="D31" s="64"/>
      <c r="E31" s="64"/>
    </row>
    <row r="32" spans="1:10" ht="18" customHeight="1" x14ac:dyDescent="0.3">
      <c r="A32" s="110" t="s">
        <v>15</v>
      </c>
      <c r="B32" s="23" t="s">
        <v>97</v>
      </c>
      <c r="C32" s="108"/>
      <c r="D32" s="108"/>
      <c r="E32" s="108"/>
      <c r="J32" s="28"/>
    </row>
    <row r="33" spans="1:5" ht="49.5" customHeight="1" x14ac:dyDescent="0.3">
      <c r="A33" s="311" t="s">
        <v>98</v>
      </c>
      <c r="B33" s="311"/>
      <c r="C33" s="311"/>
      <c r="D33" s="311"/>
      <c r="E33" s="311"/>
    </row>
    <row r="34" spans="1:5" x14ac:dyDescent="0.3">
      <c r="A34" s="108"/>
      <c r="B34" s="108"/>
      <c r="C34" s="108"/>
      <c r="D34" s="108"/>
      <c r="E34" s="108"/>
    </row>
    <row r="35" spans="1:5" ht="75" customHeight="1" x14ac:dyDescent="0.3">
      <c r="A35" s="311" t="s">
        <v>99</v>
      </c>
      <c r="B35" s="311"/>
      <c r="C35" s="311"/>
      <c r="D35" s="311"/>
      <c r="E35" s="311"/>
    </row>
    <row r="36" spans="1:5" ht="5.25" customHeight="1" x14ac:dyDescent="0.3">
      <c r="A36" s="108"/>
      <c r="B36" s="108"/>
      <c r="C36" s="108"/>
      <c r="D36" s="108"/>
      <c r="E36" s="108"/>
    </row>
    <row r="37" spans="1:5" ht="13.5" customHeight="1" x14ac:dyDescent="0.3">
      <c r="A37" s="311" t="s">
        <v>100</v>
      </c>
      <c r="B37" s="311"/>
      <c r="C37" s="311"/>
      <c r="D37" s="311"/>
      <c r="E37" s="311"/>
    </row>
  </sheetData>
  <sheetProtection insertHyperlinks="0"/>
  <mergeCells count="18">
    <mergeCell ref="A35:E35"/>
    <mergeCell ref="A37:E37"/>
    <mergeCell ref="A22:B23"/>
    <mergeCell ref="C22:C23"/>
    <mergeCell ref="E22:E23"/>
    <mergeCell ref="B1:E1"/>
    <mergeCell ref="B2:E2"/>
    <mergeCell ref="B4:C4"/>
    <mergeCell ref="A3:E3"/>
    <mergeCell ref="A33:E33"/>
    <mergeCell ref="A6:B7"/>
    <mergeCell ref="C6:C7"/>
    <mergeCell ref="E6:E7"/>
    <mergeCell ref="C16:C17"/>
    <mergeCell ref="E16:E17"/>
    <mergeCell ref="A16:B17"/>
    <mergeCell ref="D6:D7"/>
    <mergeCell ref="D16:D17"/>
  </mergeCells>
  <printOptions horizontalCentered="1"/>
  <pageMargins left="0.39370078740157483" right="0.39370078740157483" top="0.74803149606299213" bottom="0.74803149606299213" header="0.31496062992125984" footer="0.31496062992125984"/>
  <pageSetup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88"/>
  <sheetViews>
    <sheetView view="pageBreakPreview" zoomScaleSheetLayoutView="100" workbookViewId="0">
      <selection activeCell="G19" sqref="G19"/>
    </sheetView>
  </sheetViews>
  <sheetFormatPr baseColWidth="10" defaultColWidth="11.42578125" defaultRowHeight="15" x14ac:dyDescent="0.25"/>
  <cols>
    <col min="1" max="1" width="1.28515625" customWidth="1"/>
    <col min="2" max="2" width="61.7109375" customWidth="1"/>
    <col min="3" max="3" width="14.28515625" customWidth="1"/>
    <col min="4" max="4" width="14.85546875" customWidth="1"/>
    <col min="5" max="5" width="13.42578125" customWidth="1"/>
    <col min="6" max="6" width="2.42578125" customWidth="1"/>
    <col min="7" max="7" width="77.85546875" customWidth="1"/>
  </cols>
  <sheetData>
    <row r="1" spans="1:6" ht="15.75" x14ac:dyDescent="0.25">
      <c r="A1" s="264" t="str">
        <f>'[4]ETCA-I-01'!A1:G1</f>
        <v xml:space="preserve">Comision Estatal del Agua </v>
      </c>
      <c r="B1" s="264"/>
      <c r="C1" s="264"/>
      <c r="D1" s="264"/>
      <c r="E1" s="264"/>
    </row>
    <row r="2" spans="1:6" ht="15.75" customHeight="1" x14ac:dyDescent="0.25">
      <c r="A2" s="263" t="s">
        <v>101</v>
      </c>
      <c r="B2" s="263"/>
      <c r="C2" s="263"/>
      <c r="D2" s="263"/>
      <c r="E2" s="263"/>
    </row>
    <row r="3" spans="1:6" ht="15.75" customHeight="1" x14ac:dyDescent="0.25">
      <c r="A3" s="265" t="str">
        <f>'[4]ETCA-I-03'!A3:D3</f>
        <v>Del 01 de Enero  al 31 de Diciembre de 2021</v>
      </c>
      <c r="B3" s="265"/>
      <c r="C3" s="265"/>
      <c r="D3" s="265"/>
      <c r="E3" s="265"/>
    </row>
    <row r="4" spans="1:6" ht="15.75" customHeight="1" x14ac:dyDescent="0.25">
      <c r="A4" s="340" t="s">
        <v>6</v>
      </c>
      <c r="B4" s="340"/>
      <c r="C4" s="340"/>
      <c r="D4" s="340"/>
      <c r="E4" s="340"/>
    </row>
    <row r="5" spans="1:6" ht="15.75" customHeight="1" thickBot="1" x14ac:dyDescent="0.3">
      <c r="A5" s="125"/>
      <c r="B5" s="125"/>
      <c r="C5" s="125"/>
      <c r="D5" s="125"/>
      <c r="E5" s="125"/>
    </row>
    <row r="6" spans="1:6" x14ac:dyDescent="0.25">
      <c r="A6" s="329" t="s">
        <v>7</v>
      </c>
      <c r="B6" s="330"/>
      <c r="C6" s="112" t="s">
        <v>102</v>
      </c>
      <c r="D6" s="271" t="s">
        <v>26</v>
      </c>
      <c r="E6" s="96" t="s">
        <v>103</v>
      </c>
    </row>
    <row r="7" spans="1:6" ht="15.75" thickBot="1" x14ac:dyDescent="0.3">
      <c r="A7" s="331"/>
      <c r="B7" s="332"/>
      <c r="C7" s="113" t="s">
        <v>36</v>
      </c>
      <c r="D7" s="272"/>
      <c r="E7" s="77" t="s">
        <v>37</v>
      </c>
    </row>
    <row r="8" spans="1:6" ht="7.5" customHeight="1" x14ac:dyDescent="0.25">
      <c r="A8" s="126"/>
      <c r="B8" s="78"/>
      <c r="C8" s="78"/>
      <c r="D8" s="78"/>
      <c r="E8" s="78"/>
    </row>
    <row r="9" spans="1:6" x14ac:dyDescent="0.25">
      <c r="A9" s="126"/>
      <c r="B9" s="79" t="s">
        <v>104</v>
      </c>
      <c r="C9" s="103">
        <f>SUM(C10:C12)</f>
        <v>788280901.10000002</v>
      </c>
      <c r="D9" s="103">
        <f>SUM(D10:D12)</f>
        <v>694935345.13999999</v>
      </c>
      <c r="E9" s="103">
        <f>SUM(E10:E12)</f>
        <v>622204931.59000003</v>
      </c>
      <c r="F9" s="65" t="str">
        <f>IF(C9&lt;&gt;'ETCA-IV-01'!C8,"ERROR!!!!! EL MONTO NO COINCIDE CON LO REPORTADO EN EL FORMATO ETCA-IV-01 ","")</f>
        <v/>
      </c>
    </row>
    <row r="10" spans="1:6" ht="14.25" customHeight="1" x14ac:dyDescent="0.25">
      <c r="A10" s="126"/>
      <c r="B10" s="78" t="s">
        <v>105</v>
      </c>
      <c r="C10" s="97">
        <v>643175582.10000002</v>
      </c>
      <c r="D10" s="97">
        <v>541292882.39999998</v>
      </c>
      <c r="E10" s="97">
        <v>468562468.85000008</v>
      </c>
      <c r="F10" s="65" t="str">
        <f>IF(D9&lt;&gt;'ETCA-IV-01'!D8,"ERROR!!!!! EL MONTO NO COINCIDE CON LO REPORTADO EN EL FORMATO ETCA-IV-01 ","")</f>
        <v xml:space="preserve">ERROR!!!!! EL MONTO NO COINCIDE CON LO REPORTADO EN EL FORMATO ETCA-IV-01 </v>
      </c>
    </row>
    <row r="11" spans="1:6" ht="14.25" customHeight="1" x14ac:dyDescent="0.25">
      <c r="A11" s="126"/>
      <c r="B11" s="78" t="s">
        <v>106</v>
      </c>
      <c r="C11" s="97">
        <v>145105319</v>
      </c>
      <c r="D11" s="97">
        <v>130721787.08</v>
      </c>
      <c r="E11" s="97">
        <v>130721787.08</v>
      </c>
      <c r="F11" s="65" t="str">
        <f>IF(E9&lt;&gt;'ETCA-IV-01'!E8,"ERROR!!!!! EL MONTO NO COINCIDE CON LO REPORTADO EN EL FORMATO ETCA-IV-01 ","")</f>
        <v xml:space="preserve">ERROR!!!!! EL MONTO NO COINCIDE CON LO REPORTADO EN EL FORMATO ETCA-IV-01 </v>
      </c>
    </row>
    <row r="12" spans="1:6" ht="14.25" customHeight="1" x14ac:dyDescent="0.25">
      <c r="A12" s="126"/>
      <c r="B12" s="78" t="s">
        <v>107</v>
      </c>
      <c r="C12" s="97">
        <v>0</v>
      </c>
      <c r="D12" s="97">
        <v>22920675.66</v>
      </c>
      <c r="E12" s="97">
        <v>22920675.66</v>
      </c>
    </row>
    <row r="13" spans="1:6" ht="3.75" customHeight="1" x14ac:dyDescent="0.25">
      <c r="A13" s="124"/>
      <c r="B13" s="79"/>
      <c r="C13" s="98"/>
      <c r="D13" s="98"/>
      <c r="E13" s="98"/>
    </row>
    <row r="14" spans="1:6" x14ac:dyDescent="0.25">
      <c r="A14" s="124"/>
      <c r="B14" s="79" t="s">
        <v>108</v>
      </c>
      <c r="C14" s="103">
        <f>SUM(C15:C16)</f>
        <v>788280901.10000002</v>
      </c>
      <c r="D14" s="262">
        <f>SUM(D15:D16)</f>
        <v>623843487.06000006</v>
      </c>
      <c r="E14" s="103">
        <f>SUM(E15:E16)</f>
        <v>583226343.01000011</v>
      </c>
      <c r="F14" s="65" t="str">
        <f>IF(C14&lt;&gt;'ETCA-IV-01'!C11,"ERROR!!!!! EL MONTO NO COINCIDE CON LO REPORTADO EN EL FORMATO ETCA-IV-01 ","")</f>
        <v/>
      </c>
    </row>
    <row r="15" spans="1:6" ht="21" customHeight="1" x14ac:dyDescent="0.25">
      <c r="A15" s="126"/>
      <c r="B15" s="78" t="s">
        <v>109</v>
      </c>
      <c r="C15" s="97">
        <v>643175582.10000002</v>
      </c>
      <c r="D15" s="97">
        <v>592370589.96000004</v>
      </c>
      <c r="E15" s="97">
        <v>552588056.71000016</v>
      </c>
      <c r="F15" s="65" t="str">
        <f>IF(D14&lt;&gt;'ETCA-IV-01'!D11,"ERROR!!!!! EL MONTO NO COINCIDE CON LO REPORTADO EN EL FORMATO ETCA-IV-01 ","")</f>
        <v/>
      </c>
    </row>
    <row r="16" spans="1:6" ht="21" customHeight="1" x14ac:dyDescent="0.25">
      <c r="A16" s="126"/>
      <c r="B16" s="78" t="s">
        <v>110</v>
      </c>
      <c r="C16" s="97">
        <v>145105319</v>
      </c>
      <c r="D16" s="97">
        <v>31472897.100000001</v>
      </c>
      <c r="E16" s="97">
        <v>30638286.300000001</v>
      </c>
      <c r="F16" s="65" t="str">
        <f>IF(E14&lt;&gt;'ETCA-IV-01'!E11,"ERROR!!!!! EL MONTO NO COINCIDE CON LO REPORTADO EN EL FORMATO ETCA-IV-01 ","")</f>
        <v/>
      </c>
    </row>
    <row r="17" spans="1:6" ht="8.25" customHeight="1" x14ac:dyDescent="0.25">
      <c r="A17" s="126"/>
      <c r="B17" s="78"/>
      <c r="C17" s="98"/>
      <c r="D17" s="98"/>
      <c r="E17" s="98"/>
    </row>
    <row r="18" spans="1:6" x14ac:dyDescent="0.25">
      <c r="A18" s="126"/>
      <c r="B18" s="79" t="s">
        <v>111</v>
      </c>
      <c r="C18" s="103">
        <f>SUM(C19:C20)</f>
        <v>70431380.780000001</v>
      </c>
      <c r="D18" s="103">
        <f t="shared" ref="D18:E18" si="0">SUM(D19:D20)</f>
        <v>65860076.189999998</v>
      </c>
      <c r="E18" s="103">
        <f t="shared" si="0"/>
        <v>64499628.769999996</v>
      </c>
      <c r="F18" s="65" t="s">
        <v>15</v>
      </c>
    </row>
    <row r="19" spans="1:6" ht="19.5" customHeight="1" x14ac:dyDescent="0.25">
      <c r="A19" s="126"/>
      <c r="B19" s="78" t="s">
        <v>112</v>
      </c>
      <c r="C19" s="105">
        <v>57362502.210000001</v>
      </c>
      <c r="D19" s="216">
        <v>53460288.939999998</v>
      </c>
      <c r="E19" s="216">
        <v>52099841.539999999</v>
      </c>
      <c r="F19" s="65" t="s">
        <v>15</v>
      </c>
    </row>
    <row r="20" spans="1:6" ht="19.5" customHeight="1" x14ac:dyDescent="0.25">
      <c r="A20" s="126"/>
      <c r="B20" s="78" t="s">
        <v>113</v>
      </c>
      <c r="C20" s="105">
        <v>13068878.57</v>
      </c>
      <c r="D20" s="216">
        <v>12399787.25</v>
      </c>
      <c r="E20" s="216">
        <v>12399787.23</v>
      </c>
      <c r="F20" s="65" t="s">
        <v>15</v>
      </c>
    </row>
    <row r="21" spans="1:6" ht="6.75" customHeight="1" x14ac:dyDescent="0.25">
      <c r="A21" s="126"/>
      <c r="B21" s="78"/>
      <c r="C21" s="98"/>
      <c r="D21" s="98"/>
      <c r="E21" s="98"/>
      <c r="F21" s="65" t="s">
        <v>15</v>
      </c>
    </row>
    <row r="22" spans="1:6" x14ac:dyDescent="0.25">
      <c r="A22" s="341"/>
      <c r="B22" s="79" t="s">
        <v>114</v>
      </c>
      <c r="C22" s="103">
        <f>+C9-C14+C18</f>
        <v>70431380.780000001</v>
      </c>
      <c r="D22" s="103">
        <f>+D9-D14+D18</f>
        <v>136951934.26999992</v>
      </c>
      <c r="E22" s="103">
        <f>+E9-E14+E18</f>
        <v>103478217.34999992</v>
      </c>
    </row>
    <row r="23" spans="1:6" ht="6.75" customHeight="1" x14ac:dyDescent="0.25">
      <c r="A23" s="341"/>
      <c r="B23" s="79"/>
      <c r="C23" s="98" t="s">
        <v>15</v>
      </c>
      <c r="D23" s="98" t="s">
        <v>15</v>
      </c>
      <c r="E23" s="98" t="s">
        <v>15</v>
      </c>
    </row>
    <row r="24" spans="1:6" ht="16.5" customHeight="1" x14ac:dyDescent="0.25">
      <c r="A24" s="341"/>
      <c r="B24" s="79" t="s">
        <v>115</v>
      </c>
      <c r="C24" s="103">
        <f>+C22-C12</f>
        <v>70431380.780000001</v>
      </c>
      <c r="D24" s="103">
        <f>+D22-D12</f>
        <v>114031258.60999992</v>
      </c>
      <c r="E24" s="103">
        <f>+E22-E12</f>
        <v>80557541.689999923</v>
      </c>
    </row>
    <row r="25" spans="1:6" ht="6" customHeight="1" x14ac:dyDescent="0.25">
      <c r="A25" s="341"/>
      <c r="B25" s="79"/>
      <c r="C25" s="98" t="s">
        <v>15</v>
      </c>
      <c r="D25" s="98" t="s">
        <v>15</v>
      </c>
      <c r="E25" s="98" t="s">
        <v>15</v>
      </c>
    </row>
    <row r="26" spans="1:6" ht="30" customHeight="1" x14ac:dyDescent="0.25">
      <c r="A26" s="126"/>
      <c r="B26" s="79" t="s">
        <v>116</v>
      </c>
      <c r="C26" s="103">
        <f>+C24-C18</f>
        <v>0</v>
      </c>
      <c r="D26" s="103">
        <f>+D24-D18</f>
        <v>48171182.419999927</v>
      </c>
      <c r="E26" s="103">
        <f>+E24-E18</f>
        <v>16057912.919999927</v>
      </c>
    </row>
    <row r="27" spans="1:6" ht="6" customHeight="1" thickBot="1" x14ac:dyDescent="0.3">
      <c r="A27" s="81"/>
      <c r="B27" s="82"/>
      <c r="C27" s="83"/>
      <c r="D27" s="83"/>
      <c r="E27" s="83"/>
    </row>
    <row r="28" spans="1:6" ht="12" customHeight="1" thickBot="1" x14ac:dyDescent="0.3">
      <c r="A28" s="342"/>
      <c r="B28" s="342"/>
      <c r="C28" s="342"/>
      <c r="D28" s="342"/>
      <c r="E28" s="342"/>
    </row>
    <row r="29" spans="1:6" ht="15.75" thickBot="1" x14ac:dyDescent="0.3">
      <c r="A29" s="343" t="s">
        <v>16</v>
      </c>
      <c r="B29" s="344"/>
      <c r="C29" s="111" t="s">
        <v>117</v>
      </c>
      <c r="D29" s="111" t="s">
        <v>26</v>
      </c>
      <c r="E29" s="111" t="s">
        <v>38</v>
      </c>
    </row>
    <row r="30" spans="1:6" ht="6" customHeight="1" x14ac:dyDescent="0.25">
      <c r="A30" s="126"/>
      <c r="B30" s="78"/>
      <c r="C30" s="78"/>
      <c r="D30" s="78"/>
      <c r="E30" s="78"/>
    </row>
    <row r="31" spans="1:6" ht="18" customHeight="1" x14ac:dyDescent="0.25">
      <c r="A31" s="339"/>
      <c r="B31" s="79" t="s">
        <v>118</v>
      </c>
      <c r="C31" s="103">
        <f>SUM(C32:C33)</f>
        <v>0</v>
      </c>
      <c r="D31" s="103">
        <f>SUM(D32:D33)</f>
        <v>15359419.169999998</v>
      </c>
      <c r="E31" s="103">
        <f>SUM(E32:E33)</f>
        <v>15359419.169999998</v>
      </c>
      <c r="F31" s="65" t="str">
        <f>IF(C31&lt;&gt;'ETCA-IV-01'!C19,"ERROR!!!!! EL MONTO NO COINCIDE CON LO REPORTADO EN EL FORMATO ETCA-IV-01 ","")</f>
        <v/>
      </c>
    </row>
    <row r="32" spans="1:6" ht="26.25" customHeight="1" x14ac:dyDescent="0.25">
      <c r="A32" s="339"/>
      <c r="B32" s="80" t="s">
        <v>119</v>
      </c>
      <c r="C32" s="97">
        <v>0</v>
      </c>
      <c r="D32" s="97">
        <v>15359419.169999998</v>
      </c>
      <c r="E32" s="97">
        <v>15359419.169999998</v>
      </c>
      <c r="F32" s="65" t="str">
        <f>IF(D31&lt;&gt;'ETCA-IV-01'!D19,"ERROR!!!!! EL MONTO NO COINCIDE CON LO REPORTADO EN EL FORMATO ETCA-IV-01 ","")</f>
        <v/>
      </c>
    </row>
    <row r="33" spans="1:6" ht="26.25" customHeight="1" x14ac:dyDescent="0.25">
      <c r="A33" s="339"/>
      <c r="B33" s="80" t="s">
        <v>120</v>
      </c>
      <c r="C33" s="98">
        <v>0</v>
      </c>
      <c r="D33" s="98">
        <v>0</v>
      </c>
      <c r="E33" s="98">
        <v>0</v>
      </c>
      <c r="F33" s="65" t="str">
        <f>IF(E31&lt;&gt;'ETCA-IV-01'!E19,"ERROR!!!!! EL MONTO NO COINCIDE CON LO REPORTADO EN EL FORMATO ETCA-IV-01 ","")</f>
        <v/>
      </c>
    </row>
    <row r="34" spans="1:6" ht="4.5" customHeight="1" x14ac:dyDescent="0.25">
      <c r="A34" s="124"/>
      <c r="B34" s="79"/>
      <c r="C34" s="97"/>
      <c r="D34" s="97"/>
      <c r="E34" s="97"/>
    </row>
    <row r="35" spans="1:6" x14ac:dyDescent="0.25">
      <c r="A35" s="124"/>
      <c r="B35" s="79" t="s">
        <v>121</v>
      </c>
      <c r="C35" s="103">
        <f>+C26+C31</f>
        <v>0</v>
      </c>
      <c r="D35" s="103">
        <f>+D26+D31</f>
        <v>63530601.589999929</v>
      </c>
      <c r="E35" s="103">
        <f>+E26+E31</f>
        <v>31417332.089999925</v>
      </c>
    </row>
    <row r="36" spans="1:6" ht="6.75" customHeight="1" thickBot="1" x14ac:dyDescent="0.3">
      <c r="A36" s="76"/>
      <c r="B36" s="75"/>
      <c r="C36" s="75"/>
      <c r="D36" s="75"/>
      <c r="E36" s="75"/>
    </row>
    <row r="37" spans="1:6" ht="9" customHeight="1" thickBot="1" x14ac:dyDescent="0.3"/>
    <row r="38" spans="1:6" x14ac:dyDescent="0.25">
      <c r="A38" s="329" t="s">
        <v>16</v>
      </c>
      <c r="B38" s="330"/>
      <c r="C38" s="333" t="s">
        <v>122</v>
      </c>
      <c r="D38" s="269" t="s">
        <v>26</v>
      </c>
      <c r="E38" s="84" t="s">
        <v>103</v>
      </c>
    </row>
    <row r="39" spans="1:6" ht="15.75" thickBot="1" x14ac:dyDescent="0.3">
      <c r="A39" s="331"/>
      <c r="B39" s="332"/>
      <c r="C39" s="334"/>
      <c r="D39" s="270"/>
      <c r="E39" s="85" t="s">
        <v>38</v>
      </c>
    </row>
    <row r="40" spans="1:6" ht="5.25" customHeight="1" x14ac:dyDescent="0.25">
      <c r="A40" s="121"/>
      <c r="B40" s="86"/>
      <c r="C40" s="86"/>
      <c r="D40" s="86"/>
      <c r="E40" s="86"/>
    </row>
    <row r="41" spans="1:6" x14ac:dyDescent="0.25">
      <c r="A41" s="120"/>
      <c r="B41" s="123" t="s">
        <v>123</v>
      </c>
      <c r="C41" s="104">
        <f>SUM(C42:C43)</f>
        <v>0</v>
      </c>
      <c r="D41" s="104">
        <f>SUM(D42:D43)</f>
        <v>0</v>
      </c>
      <c r="E41" s="104">
        <f>SUM(E42:E43)</f>
        <v>0</v>
      </c>
      <c r="F41" s="65" t="str">
        <f>IF(C41&lt;&gt;'ETCA-IV-01'!C24,"ERROR!!!!! EL MONTO NO COINCIDE CON LO REPORTADO EN EL FORMATO ETCA-IV-01 ","")</f>
        <v/>
      </c>
    </row>
    <row r="42" spans="1:6" x14ac:dyDescent="0.25">
      <c r="A42" s="325"/>
      <c r="B42" s="87" t="s">
        <v>124</v>
      </c>
      <c r="C42" s="97">
        <v>0</v>
      </c>
      <c r="D42" s="97">
        <v>0</v>
      </c>
      <c r="E42" s="97">
        <v>0</v>
      </c>
      <c r="F42" s="65" t="str">
        <f>IF(D41&lt;&gt;'ETCA-IV-01'!D24,"ERROR!!!!! EL MONTO NO COINCIDE CON LO REPORTADO EN EL FORMATO ETCA-IV-01 ","")</f>
        <v/>
      </c>
    </row>
    <row r="43" spans="1:6" x14ac:dyDescent="0.25">
      <c r="A43" s="325"/>
      <c r="B43" s="87" t="s">
        <v>125</v>
      </c>
      <c r="C43" s="97">
        <v>0</v>
      </c>
      <c r="D43" s="97" t="s">
        <v>15</v>
      </c>
      <c r="E43" s="97">
        <v>0</v>
      </c>
      <c r="F43" s="65" t="str">
        <f>IF(E41&lt;&gt;'ETCA-IV-01'!E24,"ERROR!!!!! EL MONTO NO COINCIDE CON LO REPORTADO EN EL FORMATO ETCA-IV-01 ","")</f>
        <v/>
      </c>
    </row>
    <row r="44" spans="1:6" x14ac:dyDescent="0.25">
      <c r="A44" s="322"/>
      <c r="B44" s="123" t="s">
        <v>126</v>
      </c>
      <c r="C44" s="104">
        <f>SUM(C45:C46)</f>
        <v>0</v>
      </c>
      <c r="D44" s="104">
        <f>SUM(D45:D46)</f>
        <v>22920675.66</v>
      </c>
      <c r="E44" s="104">
        <f>SUM(E45:E46)</f>
        <v>22920675.66</v>
      </c>
      <c r="F44" s="65" t="str">
        <f>IF(C44&lt;&gt;'ETCA-IV-01'!C25,"ERROR!!!!! EL MONTO NO COINCIDE CON LO REPORTADO EN EL FORMATO ETCA-IV-01 ","")</f>
        <v/>
      </c>
    </row>
    <row r="45" spans="1:6" x14ac:dyDescent="0.25">
      <c r="A45" s="322"/>
      <c r="B45" s="87" t="s">
        <v>127</v>
      </c>
      <c r="C45" s="97">
        <v>0</v>
      </c>
      <c r="D45" s="97">
        <v>22920675.66</v>
      </c>
      <c r="E45" s="97">
        <v>22920675.66</v>
      </c>
      <c r="F45" s="65" t="str">
        <f>IF(D44&lt;&gt;'ETCA-IV-01'!D25,"ERROR!!!!! EL MONTO NO COINCIDE CON LO REPORTADO EN EL FORMATO ETCA-IV-01 ","")</f>
        <v/>
      </c>
    </row>
    <row r="46" spans="1:6" x14ac:dyDescent="0.25">
      <c r="A46" s="322"/>
      <c r="B46" s="87" t="s">
        <v>128</v>
      </c>
      <c r="C46" s="97">
        <v>0</v>
      </c>
      <c r="D46" s="97">
        <v>0</v>
      </c>
      <c r="E46" s="97">
        <v>0</v>
      </c>
      <c r="F46" s="65" t="str">
        <f>IF(E44&lt;&gt;'ETCA-IV-01'!E25,"ERROR!!!!! EL MONTO NO COINCIDE CON LO REPORTADO EN EL FORMATO ETCA-IV-01 ","")</f>
        <v/>
      </c>
    </row>
    <row r="47" spans="1:6" ht="6.75" customHeight="1" x14ac:dyDescent="0.25">
      <c r="A47" s="120"/>
      <c r="B47" s="123"/>
      <c r="C47" s="93"/>
      <c r="D47" s="93"/>
      <c r="E47" s="93"/>
    </row>
    <row r="48" spans="1:6" x14ac:dyDescent="0.25">
      <c r="A48" s="322"/>
      <c r="B48" s="335" t="s">
        <v>129</v>
      </c>
      <c r="C48" s="337">
        <f>+C41-C44</f>
        <v>0</v>
      </c>
      <c r="D48" s="337">
        <f>+D41-D44</f>
        <v>-22920675.66</v>
      </c>
      <c r="E48" s="337">
        <f>+E41-E44</f>
        <v>-22920675.66</v>
      </c>
    </row>
    <row r="49" spans="1:5" ht="15.75" thickBot="1" x14ac:dyDescent="0.3">
      <c r="A49" s="323"/>
      <c r="B49" s="336"/>
      <c r="C49" s="338"/>
      <c r="D49" s="338"/>
      <c r="E49" s="338"/>
    </row>
    <row r="50" spans="1:5" x14ac:dyDescent="0.25">
      <c r="A50" s="91"/>
      <c r="B50" s="91"/>
      <c r="C50" s="91"/>
      <c r="D50" s="91"/>
      <c r="E50" s="91"/>
    </row>
    <row r="51" spans="1:5" x14ac:dyDescent="0.25">
      <c r="A51" s="91"/>
      <c r="B51" s="91"/>
      <c r="C51" s="91"/>
      <c r="D51" s="91"/>
      <c r="E51" s="91"/>
    </row>
    <row r="52" spans="1:5" x14ac:dyDescent="0.25">
      <c r="A52" s="91"/>
      <c r="B52" s="91"/>
      <c r="C52" s="91"/>
      <c r="D52" s="91"/>
      <c r="E52" s="91"/>
    </row>
    <row r="53" spans="1:5" ht="15.75" thickBot="1" x14ac:dyDescent="0.3">
      <c r="A53" s="91"/>
      <c r="B53" s="91"/>
      <c r="C53" s="91"/>
      <c r="D53" s="91"/>
      <c r="E53" s="91"/>
    </row>
    <row r="54" spans="1:5" x14ac:dyDescent="0.25">
      <c r="A54" s="329" t="s">
        <v>16</v>
      </c>
      <c r="B54" s="330"/>
      <c r="C54" s="84" t="s">
        <v>102</v>
      </c>
      <c r="D54" s="269" t="s">
        <v>26</v>
      </c>
      <c r="E54" s="84" t="s">
        <v>103</v>
      </c>
    </row>
    <row r="55" spans="1:5" ht="15.75" thickBot="1" x14ac:dyDescent="0.3">
      <c r="A55" s="331"/>
      <c r="B55" s="332"/>
      <c r="C55" s="85" t="s">
        <v>117</v>
      </c>
      <c r="D55" s="270"/>
      <c r="E55" s="85" t="s">
        <v>38</v>
      </c>
    </row>
    <row r="56" spans="1:5" ht="6" customHeight="1" x14ac:dyDescent="0.25">
      <c r="A56" s="326"/>
      <c r="B56" s="327"/>
      <c r="C56" s="86"/>
      <c r="D56" s="86"/>
      <c r="E56" s="86"/>
    </row>
    <row r="57" spans="1:5" x14ac:dyDescent="0.25">
      <c r="A57" s="325"/>
      <c r="B57" s="328" t="s">
        <v>130</v>
      </c>
      <c r="C57" s="324">
        <f>+C10</f>
        <v>643175582.10000002</v>
      </c>
      <c r="D57" s="324">
        <f>+D10</f>
        <v>541292882.39999998</v>
      </c>
      <c r="E57" s="324">
        <f>+E10</f>
        <v>468562468.85000008</v>
      </c>
    </row>
    <row r="58" spans="1:5" x14ac:dyDescent="0.25">
      <c r="A58" s="325"/>
      <c r="B58" s="328"/>
      <c r="C58" s="324"/>
      <c r="D58" s="324"/>
      <c r="E58" s="324"/>
    </row>
    <row r="59" spans="1:5" ht="19.5" x14ac:dyDescent="0.25">
      <c r="A59" s="325"/>
      <c r="B59" s="88" t="s">
        <v>131</v>
      </c>
      <c r="C59" s="99">
        <f>+C60-C61</f>
        <v>0</v>
      </c>
      <c r="D59" s="99">
        <f>+D60-D61</f>
        <v>-22920675.66</v>
      </c>
      <c r="E59" s="99">
        <f>+E60-E61</f>
        <v>-22920675.66</v>
      </c>
    </row>
    <row r="60" spans="1:5" x14ac:dyDescent="0.25">
      <c r="A60" s="325"/>
      <c r="B60" s="87" t="s">
        <v>124</v>
      </c>
      <c r="C60" s="99">
        <f>+C42</f>
        <v>0</v>
      </c>
      <c r="D60" s="99">
        <f>+D42</f>
        <v>0</v>
      </c>
      <c r="E60" s="99">
        <f>+E42</f>
        <v>0</v>
      </c>
    </row>
    <row r="61" spans="1:5" x14ac:dyDescent="0.25">
      <c r="A61" s="325"/>
      <c r="B61" s="87" t="s">
        <v>127</v>
      </c>
      <c r="C61" s="99">
        <f>+C45</f>
        <v>0</v>
      </c>
      <c r="D61" s="99">
        <f>+D45</f>
        <v>22920675.66</v>
      </c>
      <c r="E61" s="99">
        <f>+E45</f>
        <v>22920675.66</v>
      </c>
    </row>
    <row r="62" spans="1:5" ht="5.25" customHeight="1" x14ac:dyDescent="0.25">
      <c r="A62" s="325"/>
      <c r="B62" s="122"/>
      <c r="C62" s="99"/>
      <c r="D62" s="99"/>
      <c r="E62" s="99"/>
    </row>
    <row r="63" spans="1:5" x14ac:dyDescent="0.25">
      <c r="A63" s="121"/>
      <c r="B63" s="122" t="s">
        <v>109</v>
      </c>
      <c r="C63" s="99">
        <f>+C15</f>
        <v>643175582.10000002</v>
      </c>
      <c r="D63" s="99">
        <f>+D15</f>
        <v>592370589.96000004</v>
      </c>
      <c r="E63" s="99">
        <f>+E15</f>
        <v>552588056.71000016</v>
      </c>
    </row>
    <row r="64" spans="1:5" ht="6.75" customHeight="1" x14ac:dyDescent="0.25">
      <c r="A64" s="121"/>
      <c r="B64" s="122"/>
      <c r="C64" s="99"/>
      <c r="D64" s="99"/>
      <c r="E64" s="99"/>
    </row>
    <row r="65" spans="1:5" x14ac:dyDescent="0.25">
      <c r="A65" s="121"/>
      <c r="B65" s="122" t="s">
        <v>112</v>
      </c>
      <c r="C65" s="100">
        <v>57362502.210000001</v>
      </c>
      <c r="D65" s="106">
        <f>+D19</f>
        <v>53460288.939999998</v>
      </c>
      <c r="E65" s="106">
        <f>+E19</f>
        <v>52099841.539999999</v>
      </c>
    </row>
    <row r="66" spans="1:5" x14ac:dyDescent="0.25">
      <c r="A66" s="121"/>
      <c r="B66" s="122"/>
      <c r="C66" s="99"/>
      <c r="D66" s="99"/>
      <c r="E66" s="99"/>
    </row>
    <row r="67" spans="1:5" ht="19.5" x14ac:dyDescent="0.25">
      <c r="A67" s="322"/>
      <c r="B67" s="79" t="s">
        <v>132</v>
      </c>
      <c r="C67" s="102">
        <f>+C10+C59-C15+C19</f>
        <v>57362502.210000001</v>
      </c>
      <c r="D67" s="102">
        <f>+D10+D59-D15+D19</f>
        <v>-20538094.280000091</v>
      </c>
      <c r="E67" s="102">
        <f>+E10+E59-E15+E19</f>
        <v>-54846421.980000101</v>
      </c>
    </row>
    <row r="68" spans="1:5" x14ac:dyDescent="0.25">
      <c r="A68" s="322"/>
      <c r="B68" s="89"/>
      <c r="C68" s="99" t="s">
        <v>15</v>
      </c>
      <c r="D68" s="99" t="s">
        <v>15</v>
      </c>
      <c r="E68" s="99" t="s">
        <v>15</v>
      </c>
    </row>
    <row r="69" spans="1:5" ht="19.5" x14ac:dyDescent="0.25">
      <c r="A69" s="322"/>
      <c r="B69" s="79" t="s">
        <v>133</v>
      </c>
      <c r="C69" s="102">
        <f>+C67-C59</f>
        <v>57362502.210000001</v>
      </c>
      <c r="D69" s="102">
        <f>+D67-D59</f>
        <v>2382581.3799999095</v>
      </c>
      <c r="E69" s="102">
        <f>+E67-E59</f>
        <v>-31925746.320000101</v>
      </c>
    </row>
    <row r="70" spans="1:5" ht="15.75" thickBot="1" x14ac:dyDescent="0.3">
      <c r="A70" s="323"/>
      <c r="B70" s="90"/>
      <c r="C70" s="94" t="s">
        <v>15</v>
      </c>
      <c r="D70" s="95" t="s">
        <v>15</v>
      </c>
      <c r="E70" s="94" t="s">
        <v>15</v>
      </c>
    </row>
    <row r="71" spans="1:5" ht="5.25" customHeight="1" thickBot="1" x14ac:dyDescent="0.3"/>
    <row r="72" spans="1:5" x14ac:dyDescent="0.25">
      <c r="A72" s="329" t="s">
        <v>16</v>
      </c>
      <c r="B72" s="330"/>
      <c r="C72" s="333" t="s">
        <v>122</v>
      </c>
      <c r="D72" s="269" t="s">
        <v>26</v>
      </c>
      <c r="E72" s="84" t="s">
        <v>103</v>
      </c>
    </row>
    <row r="73" spans="1:5" ht="15.75" thickBot="1" x14ac:dyDescent="0.3">
      <c r="A73" s="331"/>
      <c r="B73" s="332"/>
      <c r="C73" s="334"/>
      <c r="D73" s="270"/>
      <c r="E73" s="85" t="s">
        <v>38</v>
      </c>
    </row>
    <row r="74" spans="1:5" x14ac:dyDescent="0.25">
      <c r="A74" s="326"/>
      <c r="B74" s="327"/>
      <c r="C74" s="86"/>
      <c r="D74" s="86"/>
      <c r="E74" s="86"/>
    </row>
    <row r="75" spans="1:5" x14ac:dyDescent="0.25">
      <c r="A75" s="325"/>
      <c r="B75" s="328" t="s">
        <v>106</v>
      </c>
      <c r="C75" s="324">
        <f>+C11</f>
        <v>145105319</v>
      </c>
      <c r="D75" s="324">
        <f>+D11</f>
        <v>130721787.08</v>
      </c>
      <c r="E75" s="324">
        <f>+E11</f>
        <v>130721787.08</v>
      </c>
    </row>
    <row r="76" spans="1:5" x14ac:dyDescent="0.25">
      <c r="A76" s="325"/>
      <c r="B76" s="328"/>
      <c r="C76" s="324"/>
      <c r="D76" s="324"/>
      <c r="E76" s="324"/>
    </row>
    <row r="77" spans="1:5" ht="19.5" x14ac:dyDescent="0.25">
      <c r="A77" s="325"/>
      <c r="B77" s="88" t="s">
        <v>134</v>
      </c>
      <c r="C77" s="99">
        <f>+C78-C79</f>
        <v>0</v>
      </c>
      <c r="D77" s="99">
        <f>+D78-D79</f>
        <v>0</v>
      </c>
      <c r="E77" s="99">
        <f>+E78-E79</f>
        <v>0</v>
      </c>
    </row>
    <row r="78" spans="1:5" x14ac:dyDescent="0.25">
      <c r="A78" s="325"/>
      <c r="B78" s="87" t="s">
        <v>125</v>
      </c>
      <c r="C78" s="99">
        <f>+C43</f>
        <v>0</v>
      </c>
      <c r="D78" s="99">
        <v>0</v>
      </c>
      <c r="E78" s="99">
        <v>0</v>
      </c>
    </row>
    <row r="79" spans="1:5" x14ac:dyDescent="0.25">
      <c r="A79" s="325"/>
      <c r="B79" s="87" t="s">
        <v>128</v>
      </c>
      <c r="C79" s="99">
        <f>+C46</f>
        <v>0</v>
      </c>
      <c r="D79" s="99">
        <v>0</v>
      </c>
      <c r="E79" s="99">
        <v>0</v>
      </c>
    </row>
    <row r="80" spans="1:5" x14ac:dyDescent="0.25">
      <c r="A80" s="325"/>
      <c r="B80" s="122"/>
      <c r="C80" s="99"/>
      <c r="D80" s="99"/>
      <c r="E80" s="99"/>
    </row>
    <row r="81" spans="1:5" x14ac:dyDescent="0.25">
      <c r="A81" s="121"/>
      <c r="B81" s="122" t="s">
        <v>135</v>
      </c>
      <c r="C81" s="99">
        <f>+C16</f>
        <v>145105319</v>
      </c>
      <c r="D81" s="99">
        <f>+D16</f>
        <v>31472897.100000001</v>
      </c>
      <c r="E81" s="99">
        <f>+E16</f>
        <v>30638286.300000001</v>
      </c>
    </row>
    <row r="82" spans="1:5" x14ac:dyDescent="0.25">
      <c r="A82" s="121"/>
      <c r="B82" s="122"/>
      <c r="C82" s="99" t="s">
        <v>15</v>
      </c>
      <c r="D82" s="99" t="s">
        <v>15</v>
      </c>
      <c r="E82" s="99" t="s">
        <v>15</v>
      </c>
    </row>
    <row r="83" spans="1:5" x14ac:dyDescent="0.25">
      <c r="A83" s="121"/>
      <c r="B83" s="122" t="s">
        <v>113</v>
      </c>
      <c r="C83" s="100">
        <v>13068878.57</v>
      </c>
      <c r="D83" s="106">
        <f>+D20</f>
        <v>12399787.25</v>
      </c>
      <c r="E83" s="106">
        <f>+E20</f>
        <v>12399787.23</v>
      </c>
    </row>
    <row r="84" spans="1:5" x14ac:dyDescent="0.25">
      <c r="A84" s="121"/>
      <c r="B84" s="122"/>
      <c r="C84" s="99"/>
      <c r="D84" s="99"/>
      <c r="E84" s="99"/>
    </row>
    <row r="85" spans="1:5" ht="19.5" x14ac:dyDescent="0.25">
      <c r="A85" s="322"/>
      <c r="B85" s="79" t="s">
        <v>136</v>
      </c>
      <c r="C85" s="101">
        <f>+C75+C77-C81+C83</f>
        <v>13068878.57</v>
      </c>
      <c r="D85" s="101">
        <f>+D75+D77-D81+D83</f>
        <v>111648677.22999999</v>
      </c>
      <c r="E85" s="101">
        <f>+E75+E77-E81+E83</f>
        <v>112483288.01000001</v>
      </c>
    </row>
    <row r="86" spans="1:5" x14ac:dyDescent="0.25">
      <c r="A86" s="322"/>
      <c r="B86" s="89"/>
      <c r="C86" s="102"/>
      <c r="D86" s="102"/>
      <c r="E86" s="102"/>
    </row>
    <row r="87" spans="1:5" ht="19.5" x14ac:dyDescent="0.25">
      <c r="A87" s="322"/>
      <c r="B87" s="79" t="s">
        <v>137</v>
      </c>
      <c r="C87" s="103">
        <f>+C85-C77</f>
        <v>13068878.57</v>
      </c>
      <c r="D87" s="103">
        <f>+D85-D77</f>
        <v>111648677.22999999</v>
      </c>
      <c r="E87" s="103">
        <f>+E85-E77</f>
        <v>112483288.01000001</v>
      </c>
    </row>
    <row r="88" spans="1:5" ht="15.75" thickBot="1" x14ac:dyDescent="0.3">
      <c r="A88" s="323"/>
      <c r="B88" s="90"/>
      <c r="C88" s="90"/>
      <c r="D88" s="90"/>
      <c r="E88" s="90"/>
    </row>
  </sheetData>
  <sheetProtection formatColumns="0" formatRows="0" insertHyperlinks="0"/>
  <mergeCells count="41">
    <mergeCell ref="A42:A43"/>
    <mergeCell ref="A44:A46"/>
    <mergeCell ref="A1:E1"/>
    <mergeCell ref="A38:B39"/>
    <mergeCell ref="C38:C39"/>
    <mergeCell ref="D38:D39"/>
    <mergeCell ref="A31:A33"/>
    <mergeCell ref="A4:E4"/>
    <mergeCell ref="A22:A25"/>
    <mergeCell ref="A28:E28"/>
    <mergeCell ref="A29:B29"/>
    <mergeCell ref="A6:B7"/>
    <mergeCell ref="D6:D7"/>
    <mergeCell ref="A3:E3"/>
    <mergeCell ref="A2:E2"/>
    <mergeCell ref="A48:A49"/>
    <mergeCell ref="B48:B49"/>
    <mergeCell ref="C48:C49"/>
    <mergeCell ref="D48:D49"/>
    <mergeCell ref="E48:E49"/>
    <mergeCell ref="A54:B55"/>
    <mergeCell ref="D54:D55"/>
    <mergeCell ref="A56:B56"/>
    <mergeCell ref="A57:A58"/>
    <mergeCell ref="B57:B58"/>
    <mergeCell ref="C57:C58"/>
    <mergeCell ref="D57:D58"/>
    <mergeCell ref="A67:A70"/>
    <mergeCell ref="A72:B73"/>
    <mergeCell ref="C72:C73"/>
    <mergeCell ref="D72:D73"/>
    <mergeCell ref="E57:E58"/>
    <mergeCell ref="A59:A62"/>
    <mergeCell ref="A85:A88"/>
    <mergeCell ref="E75:E76"/>
    <mergeCell ref="A77:A80"/>
    <mergeCell ref="A74:B74"/>
    <mergeCell ref="A75:A76"/>
    <mergeCell ref="B75:B76"/>
    <mergeCell ref="C75:C76"/>
    <mergeCell ref="D75:D76"/>
  </mergeCells>
  <printOptions horizontalCentered="1"/>
  <pageMargins left="0.23622047244094491" right="0.23622047244094491" top="0.43307086614173229" bottom="0.43307086614173229" header="0.31496062992125984" footer="0.31496062992125984"/>
  <pageSetup scale="97" orientation="portrait" r:id="rId1"/>
  <rowBreaks count="1" manualBreakCount="1">
    <brk id="51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2"/>
  <dimension ref="A1:D29"/>
  <sheetViews>
    <sheetView view="pageBreakPreview" topLeftCell="A25" zoomScale="90" zoomScaleSheetLayoutView="90" workbookViewId="0">
      <selection activeCell="C18" sqref="C18"/>
    </sheetView>
  </sheetViews>
  <sheetFormatPr baseColWidth="10" defaultColWidth="11.28515625" defaultRowHeight="16.5" x14ac:dyDescent="0.3"/>
  <cols>
    <col min="1" max="1" width="2.85546875" style="1" customWidth="1"/>
    <col min="2" max="2" width="40.28515625" style="1" customWidth="1"/>
    <col min="3" max="3" width="31.7109375" style="1" customWidth="1"/>
    <col min="4" max="4" width="23" style="1" customWidth="1"/>
    <col min="5" max="16384" width="11.28515625" style="1"/>
  </cols>
  <sheetData>
    <row r="1" spans="1:4" x14ac:dyDescent="0.3">
      <c r="A1" s="266" t="str">
        <f>'[4]ETCA-I-01'!A1:G1</f>
        <v xml:space="preserve">Comision Estatal del Agua </v>
      </c>
      <c r="B1" s="266"/>
      <c r="C1" s="266"/>
      <c r="D1" s="266"/>
    </row>
    <row r="2" spans="1:4" x14ac:dyDescent="0.3">
      <c r="A2" s="280" t="s">
        <v>0</v>
      </c>
      <c r="B2" s="280"/>
      <c r="C2" s="280"/>
      <c r="D2" s="280"/>
    </row>
    <row r="3" spans="1:4" x14ac:dyDescent="0.3">
      <c r="A3" s="280" t="str">
        <f>'[4]ETCA-I-03'!A3:D3</f>
        <v>Del 01 de Enero  al 31 de Diciembre de 2021</v>
      </c>
      <c r="B3" s="280"/>
      <c r="C3" s="280"/>
      <c r="D3" s="280"/>
    </row>
    <row r="4" spans="1:4" x14ac:dyDescent="0.3">
      <c r="A4" s="8"/>
      <c r="B4" s="280" t="s">
        <v>138</v>
      </c>
      <c r="C4" s="280"/>
      <c r="D4" s="12"/>
    </row>
    <row r="5" spans="1:4" ht="6.75" customHeight="1" thickBot="1" x14ac:dyDescent="0.35"/>
    <row r="6" spans="1:4" s="4" customFormat="1" ht="30" customHeight="1" x14ac:dyDescent="0.25">
      <c r="A6" s="351" t="s">
        <v>139</v>
      </c>
      <c r="B6" s="352"/>
      <c r="C6" s="349" t="s">
        <v>140</v>
      </c>
      <c r="D6" s="350"/>
    </row>
    <row r="7" spans="1:4" s="4" customFormat="1" ht="32.25" customHeight="1" thickBot="1" x14ac:dyDescent="0.3">
      <c r="A7" s="353"/>
      <c r="B7" s="354"/>
      <c r="C7" s="9" t="s">
        <v>141</v>
      </c>
      <c r="D7" s="10" t="s">
        <v>142</v>
      </c>
    </row>
    <row r="8" spans="1:4" s="4" customFormat="1" ht="31.5" customHeight="1" x14ac:dyDescent="0.25">
      <c r="A8" s="5">
        <v>1</v>
      </c>
      <c r="B8" s="11" t="s">
        <v>1045</v>
      </c>
      <c r="C8" s="6" t="s">
        <v>958</v>
      </c>
      <c r="D8" s="7" t="s">
        <v>959</v>
      </c>
    </row>
    <row r="9" spans="1:4" s="4" customFormat="1" ht="31.5" customHeight="1" x14ac:dyDescent="0.25">
      <c r="A9" s="5">
        <v>2</v>
      </c>
      <c r="B9" s="11" t="s">
        <v>960</v>
      </c>
      <c r="C9" s="6" t="s">
        <v>958</v>
      </c>
      <c r="D9" s="7" t="s">
        <v>961</v>
      </c>
    </row>
    <row r="10" spans="1:4" s="4" customFormat="1" ht="31.5" customHeight="1" x14ac:dyDescent="0.25">
      <c r="A10" s="5">
        <v>3</v>
      </c>
      <c r="B10" s="11" t="s">
        <v>963</v>
      </c>
      <c r="C10" s="6" t="s">
        <v>958</v>
      </c>
      <c r="D10" s="202" t="s">
        <v>962</v>
      </c>
    </row>
    <row r="11" spans="1:4" s="4" customFormat="1" ht="31.5" customHeight="1" x14ac:dyDescent="0.25">
      <c r="A11" s="5">
        <v>4</v>
      </c>
      <c r="B11" s="11" t="s">
        <v>1083</v>
      </c>
      <c r="C11" s="6" t="s">
        <v>958</v>
      </c>
      <c r="D11" s="202" t="s">
        <v>1081</v>
      </c>
    </row>
    <row r="12" spans="1:4" s="4" customFormat="1" ht="31.5" customHeight="1" x14ac:dyDescent="0.25">
      <c r="A12" s="5">
        <v>5</v>
      </c>
      <c r="B12" s="11" t="s">
        <v>1085</v>
      </c>
      <c r="C12" s="6" t="s">
        <v>958</v>
      </c>
      <c r="D12" s="202" t="s">
        <v>1082</v>
      </c>
    </row>
    <row r="13" spans="1:4" s="4" customFormat="1" ht="31.5" customHeight="1" x14ac:dyDescent="0.25">
      <c r="A13" s="5"/>
      <c r="B13" s="11"/>
      <c r="C13" s="6"/>
      <c r="D13" s="202"/>
    </row>
    <row r="14" spans="1:4" s="4" customFormat="1" ht="31.5" customHeight="1" x14ac:dyDescent="0.25">
      <c r="A14" s="5"/>
      <c r="B14" s="11"/>
      <c r="C14" s="6"/>
      <c r="D14" s="7"/>
    </row>
    <row r="15" spans="1:4" s="4" customFormat="1" ht="31.5" customHeight="1" x14ac:dyDescent="0.25">
      <c r="A15" s="5"/>
      <c r="B15" s="11"/>
      <c r="C15" s="6"/>
      <c r="D15" s="7"/>
    </row>
    <row r="16" spans="1:4" s="4" customFormat="1" ht="31.5" customHeight="1" x14ac:dyDescent="0.25">
      <c r="A16" s="5"/>
      <c r="B16" s="11"/>
      <c r="C16" s="6"/>
      <c r="D16" s="7"/>
    </row>
    <row r="17" spans="1:4" s="4" customFormat="1" ht="31.5" customHeight="1" x14ac:dyDescent="0.25">
      <c r="A17" s="5"/>
      <c r="B17" s="11"/>
      <c r="C17" s="6"/>
      <c r="D17" s="7"/>
    </row>
    <row r="18" spans="1:4" s="4" customFormat="1" ht="31.5" customHeight="1" x14ac:dyDescent="0.25">
      <c r="A18" s="5"/>
      <c r="B18" s="11"/>
      <c r="C18" s="6"/>
      <c r="D18" s="7"/>
    </row>
    <row r="19" spans="1:4" s="4" customFormat="1" ht="31.5" customHeight="1" x14ac:dyDescent="0.25">
      <c r="A19" s="5"/>
      <c r="B19" s="11"/>
      <c r="C19" s="6"/>
      <c r="D19" s="7"/>
    </row>
    <row r="20" spans="1:4" s="4" customFormat="1" ht="31.5" customHeight="1" x14ac:dyDescent="0.25">
      <c r="A20" s="5"/>
      <c r="B20" s="11"/>
      <c r="C20" s="6"/>
      <c r="D20" s="7"/>
    </row>
    <row r="21" spans="1:4" s="4" customFormat="1" ht="31.5" customHeight="1" x14ac:dyDescent="0.25">
      <c r="A21" s="5"/>
      <c r="B21" s="11"/>
      <c r="C21" s="6"/>
      <c r="D21" s="7"/>
    </row>
    <row r="22" spans="1:4" s="4" customFormat="1" ht="31.5" customHeight="1" x14ac:dyDescent="0.25">
      <c r="A22" s="5"/>
      <c r="B22" s="11"/>
      <c r="C22" s="6"/>
      <c r="D22" s="7"/>
    </row>
    <row r="23" spans="1:4" s="4" customFormat="1" ht="31.5" customHeight="1" x14ac:dyDescent="0.25">
      <c r="A23" s="345"/>
      <c r="B23" s="346"/>
      <c r="C23" s="347"/>
      <c r="D23" s="348"/>
    </row>
    <row r="24" spans="1:4" x14ac:dyDescent="0.3">
      <c r="A24" s="57" t="s">
        <v>5</v>
      </c>
    </row>
    <row r="25" spans="1:4" x14ac:dyDescent="0.3">
      <c r="A25" s="57"/>
    </row>
    <row r="26" spans="1:4" x14ac:dyDescent="0.3">
      <c r="A26" s="57"/>
    </row>
    <row r="27" spans="1:4" x14ac:dyDescent="0.3">
      <c r="A27" s="57"/>
    </row>
    <row r="29" spans="1:4" ht="18.75" x14ac:dyDescent="0.3">
      <c r="B29" s="55" t="s">
        <v>143</v>
      </c>
    </row>
  </sheetData>
  <mergeCells count="7">
    <mergeCell ref="A23:D23"/>
    <mergeCell ref="A1:D1"/>
    <mergeCell ref="A3:D3"/>
    <mergeCell ref="C6:D6"/>
    <mergeCell ref="A2:D2"/>
    <mergeCell ref="A6:B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45"/>
  <sheetViews>
    <sheetView zoomScale="115" zoomScaleNormal="115" workbookViewId="0">
      <selection activeCell="F13" sqref="F13"/>
    </sheetView>
  </sheetViews>
  <sheetFormatPr baseColWidth="10" defaultColWidth="11.28515625" defaultRowHeight="12.75" x14ac:dyDescent="0.2"/>
  <cols>
    <col min="1" max="1" width="5.28515625" style="208" customWidth="1"/>
    <col min="2" max="2" width="27.28515625" style="205" customWidth="1"/>
    <col min="3" max="3" width="44.42578125" style="206" customWidth="1"/>
    <col min="4" max="4" width="16.5703125" style="212" customWidth="1"/>
    <col min="5" max="5" width="13.42578125" style="204" bestFit="1" customWidth="1"/>
    <col min="6" max="6" width="14.42578125" style="204" bestFit="1" customWidth="1"/>
    <col min="7" max="7" width="31.140625" style="204" customWidth="1"/>
    <col min="8" max="8" width="13.42578125" style="204" bestFit="1" customWidth="1"/>
    <col min="9" max="16384" width="11.28515625" style="204"/>
  </cols>
  <sheetData>
    <row r="1" spans="1:5" ht="15.75" x14ac:dyDescent="0.25">
      <c r="A1" s="266" t="str">
        <f>'[4]ETCA-I-01'!A1:G1</f>
        <v xml:space="preserve">Comision Estatal del Agua </v>
      </c>
      <c r="B1" s="266"/>
      <c r="C1" s="266"/>
      <c r="D1" s="266"/>
      <c r="E1" s="203"/>
    </row>
    <row r="2" spans="1:5" ht="15.75" x14ac:dyDescent="0.25">
      <c r="A2" s="280" t="s">
        <v>144</v>
      </c>
      <c r="B2" s="280"/>
      <c r="C2" s="280"/>
      <c r="D2" s="280"/>
      <c r="E2" s="203"/>
    </row>
    <row r="3" spans="1:5" ht="15.75" x14ac:dyDescent="0.25">
      <c r="A3" s="280" t="str">
        <f>'[4]ETCA-I-01'!A3:G3</f>
        <v>Al 31 de Diciembre de 2021</v>
      </c>
      <c r="B3" s="280"/>
      <c r="C3" s="280"/>
      <c r="D3" s="280"/>
      <c r="E3" s="203"/>
    </row>
    <row r="4" spans="1:5" ht="16.5" x14ac:dyDescent="0.25">
      <c r="A4" s="8"/>
      <c r="B4" s="280" t="s">
        <v>145</v>
      </c>
      <c r="C4" s="280"/>
      <c r="D4" s="209"/>
      <c r="E4" s="203"/>
    </row>
    <row r="5" spans="1:5" ht="6.75" customHeight="1" x14ac:dyDescent="0.2">
      <c r="A5" s="205"/>
      <c r="D5" s="210"/>
    </row>
    <row r="6" spans="1:5" s="207" customFormat="1" ht="11.25" customHeight="1" x14ac:dyDescent="0.25">
      <c r="A6" s="356" t="s">
        <v>146</v>
      </c>
      <c r="B6" s="356"/>
      <c r="C6" s="356" t="s">
        <v>147</v>
      </c>
      <c r="D6" s="357" t="s">
        <v>148</v>
      </c>
    </row>
    <row r="7" spans="1:5" s="207" customFormat="1" ht="12.75" customHeight="1" x14ac:dyDescent="0.25">
      <c r="A7" s="356"/>
      <c r="B7" s="356"/>
      <c r="C7" s="356"/>
      <c r="D7" s="357"/>
    </row>
    <row r="8" spans="1:5" s="207" customFormat="1" ht="18.75" customHeight="1" x14ac:dyDescent="0.25">
      <c r="A8" s="127"/>
      <c r="B8" s="127" t="s">
        <v>149</v>
      </c>
      <c r="C8" s="127"/>
      <c r="D8" s="128"/>
    </row>
    <row r="9" spans="1:5" ht="18.75" customHeight="1" x14ac:dyDescent="0.2">
      <c r="A9" s="127"/>
      <c r="B9" s="127"/>
      <c r="C9" s="127"/>
      <c r="D9" s="128"/>
    </row>
    <row r="10" spans="1:5" ht="18.75" customHeight="1" x14ac:dyDescent="0.2">
      <c r="A10" s="127"/>
      <c r="B10" s="127"/>
      <c r="C10" s="127"/>
      <c r="D10" s="128"/>
    </row>
    <row r="11" spans="1:5" ht="18.75" customHeight="1" x14ac:dyDescent="0.2">
      <c r="A11" s="127"/>
      <c r="B11" s="127"/>
      <c r="C11" s="127"/>
      <c r="D11" s="128"/>
    </row>
    <row r="12" spans="1:5" ht="18.75" customHeight="1" x14ac:dyDescent="0.2">
      <c r="A12" s="127"/>
      <c r="B12" s="127"/>
      <c r="C12" s="127"/>
      <c r="D12" s="128"/>
    </row>
    <row r="13" spans="1:5" ht="18.75" customHeight="1" x14ac:dyDescent="0.2">
      <c r="A13" s="127"/>
      <c r="B13" s="127"/>
      <c r="C13" s="127"/>
      <c r="D13" s="128"/>
    </row>
    <row r="14" spans="1:5" ht="18.75" customHeight="1" x14ac:dyDescent="0.2">
      <c r="A14" s="127"/>
      <c r="B14" s="127"/>
      <c r="C14" s="127"/>
      <c r="D14" s="128"/>
    </row>
    <row r="15" spans="1:5" ht="18.75" customHeight="1" x14ac:dyDescent="0.2">
      <c r="A15" s="127"/>
      <c r="B15" s="127"/>
      <c r="C15" s="127"/>
      <c r="D15" s="128"/>
    </row>
    <row r="16" spans="1:5" ht="18.75" customHeight="1" x14ac:dyDescent="0.2">
      <c r="A16" s="127"/>
      <c r="B16" s="127"/>
      <c r="C16" s="127"/>
      <c r="D16" s="128"/>
    </row>
    <row r="17" spans="1:4" ht="18.75" customHeight="1" x14ac:dyDescent="0.2">
      <c r="A17" s="127"/>
      <c r="B17" s="127"/>
      <c r="C17" s="127" t="s">
        <v>966</v>
      </c>
      <c r="D17" s="128">
        <f>SUM(D9:D15)</f>
        <v>0</v>
      </c>
    </row>
    <row r="18" spans="1:4" ht="18.75" customHeight="1" x14ac:dyDescent="0.2">
      <c r="A18" s="127"/>
      <c r="B18" s="127"/>
      <c r="C18" s="127"/>
      <c r="D18" s="128"/>
    </row>
    <row r="19" spans="1:4" ht="18.75" customHeight="1" x14ac:dyDescent="0.2">
      <c r="A19" s="127"/>
      <c r="B19" s="127"/>
      <c r="C19" s="127"/>
      <c r="D19" s="128"/>
    </row>
    <row r="20" spans="1:4" ht="18.75" customHeight="1" x14ac:dyDescent="0.2">
      <c r="A20" s="127"/>
      <c r="B20" s="127"/>
      <c r="C20" s="127"/>
      <c r="D20" s="128"/>
    </row>
    <row r="21" spans="1:4" ht="18.75" customHeight="1" x14ac:dyDescent="0.2">
      <c r="A21" s="127"/>
      <c r="B21" s="127"/>
      <c r="C21" s="127"/>
      <c r="D21" s="128"/>
    </row>
    <row r="22" spans="1:4" ht="18.75" customHeight="1" x14ac:dyDescent="0.2">
      <c r="A22" s="127"/>
      <c r="B22" s="127"/>
      <c r="C22" s="127"/>
      <c r="D22" s="128"/>
    </row>
    <row r="23" spans="1:4" ht="18.75" customHeight="1" x14ac:dyDescent="0.2">
      <c r="A23" s="127"/>
      <c r="B23" s="127"/>
      <c r="C23" s="127"/>
      <c r="D23" s="128"/>
    </row>
    <row r="24" spans="1:4" ht="18.75" customHeight="1" x14ac:dyDescent="0.2">
      <c r="A24" s="127"/>
      <c r="B24" s="127"/>
      <c r="C24" s="127"/>
      <c r="D24" s="128"/>
    </row>
    <row r="25" spans="1:4" ht="18.75" customHeight="1" x14ac:dyDescent="0.2">
      <c r="A25" s="127"/>
      <c r="B25" s="127"/>
      <c r="C25" s="127"/>
      <c r="D25" s="128"/>
    </row>
    <row r="26" spans="1:4" ht="18.75" customHeight="1" x14ac:dyDescent="0.2">
      <c r="A26" s="127"/>
      <c r="B26" s="127" t="s">
        <v>150</v>
      </c>
      <c r="C26" s="127"/>
      <c r="D26" s="128"/>
    </row>
    <row r="27" spans="1:4" ht="18.75" customHeight="1" x14ac:dyDescent="0.2">
      <c r="A27" s="127"/>
      <c r="B27" s="127" t="s">
        <v>151</v>
      </c>
      <c r="C27" s="127"/>
      <c r="D27" s="128"/>
    </row>
    <row r="28" spans="1:4" ht="18.75" customHeight="1" x14ac:dyDescent="0.2">
      <c r="A28" s="127"/>
      <c r="B28" s="127"/>
      <c r="C28" s="127"/>
      <c r="D28" s="128"/>
    </row>
    <row r="29" spans="1:4" ht="18.75" customHeight="1" x14ac:dyDescent="0.2">
      <c r="A29" s="127"/>
      <c r="B29" s="127"/>
      <c r="C29" s="127"/>
      <c r="D29" s="128"/>
    </row>
    <row r="30" spans="1:4" ht="18.75" customHeight="1" x14ac:dyDescent="0.2">
      <c r="A30" s="127"/>
      <c r="B30" s="127" t="s">
        <v>152</v>
      </c>
      <c r="C30" s="127"/>
      <c r="D30" s="128"/>
    </row>
    <row r="31" spans="1:4" ht="18.75" customHeight="1" x14ac:dyDescent="0.2">
      <c r="A31" s="127"/>
      <c r="B31" s="127"/>
      <c r="C31" s="127"/>
      <c r="D31" s="128"/>
    </row>
    <row r="32" spans="1:4" ht="18.75" customHeight="1" x14ac:dyDescent="0.2">
      <c r="A32" s="127"/>
      <c r="B32" s="127"/>
      <c r="C32" s="127"/>
      <c r="D32" s="128"/>
    </row>
    <row r="33" spans="1:4" ht="18.75" customHeight="1" x14ac:dyDescent="0.2">
      <c r="A33" s="127"/>
      <c r="B33" s="127" t="s">
        <v>153</v>
      </c>
      <c r="C33" s="127"/>
      <c r="D33" s="128"/>
    </row>
    <row r="34" spans="1:4" ht="18.75" customHeight="1" x14ac:dyDescent="0.2">
      <c r="A34" s="127"/>
      <c r="B34" s="127"/>
      <c r="C34" s="127"/>
      <c r="D34" s="128"/>
    </row>
    <row r="35" spans="1:4" ht="18.75" customHeight="1" x14ac:dyDescent="0.2">
      <c r="A35" s="127"/>
      <c r="B35" s="127"/>
      <c r="C35" s="127"/>
      <c r="D35" s="128"/>
    </row>
    <row r="36" spans="1:4" ht="18.75" customHeight="1" x14ac:dyDescent="0.2">
      <c r="A36" s="127"/>
      <c r="B36" s="127"/>
      <c r="C36" s="127" t="s">
        <v>967</v>
      </c>
      <c r="D36" s="128">
        <f>SUM(D29:D35)</f>
        <v>0</v>
      </c>
    </row>
    <row r="37" spans="1:4" x14ac:dyDescent="0.2">
      <c r="A37" s="355"/>
      <c r="B37" s="355"/>
      <c r="C37" s="355"/>
      <c r="D37" s="355"/>
    </row>
    <row r="38" spans="1:4" ht="13.5" x14ac:dyDescent="0.25">
      <c r="A38" s="250" t="s">
        <v>14</v>
      </c>
      <c r="B38" s="249"/>
      <c r="C38" s="249"/>
      <c r="D38" s="249"/>
    </row>
    <row r="39" spans="1:4" x14ac:dyDescent="0.2">
      <c r="C39" s="204"/>
    </row>
    <row r="40" spans="1:4" x14ac:dyDescent="0.2">
      <c r="C40" s="204"/>
      <c r="D40" s="211"/>
    </row>
    <row r="41" spans="1:4" x14ac:dyDescent="0.2">
      <c r="C41" s="204"/>
      <c r="D41" s="211"/>
    </row>
    <row r="42" spans="1:4" x14ac:dyDescent="0.2">
      <c r="C42" s="204"/>
      <c r="D42" s="211"/>
    </row>
    <row r="43" spans="1:4" x14ac:dyDescent="0.2">
      <c r="C43" s="204"/>
      <c r="D43" s="211"/>
    </row>
    <row r="44" spans="1:4" x14ac:dyDescent="0.2">
      <c r="C44" s="204"/>
      <c r="D44" s="211"/>
    </row>
    <row r="45" spans="1:4" x14ac:dyDescent="0.2">
      <c r="C45" s="204"/>
      <c r="D45" s="211"/>
    </row>
  </sheetData>
  <mergeCells count="8">
    <mergeCell ref="A37:D37"/>
    <mergeCell ref="A1:D1"/>
    <mergeCell ref="A2:D2"/>
    <mergeCell ref="A3:D3"/>
    <mergeCell ref="B4:C4"/>
    <mergeCell ref="A6:B7"/>
    <mergeCell ref="C6:C7"/>
    <mergeCell ref="D6:D7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verticalDpi="0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508"/>
  <sheetViews>
    <sheetView view="pageBreakPreview" topLeftCell="A494" zoomScaleSheetLayoutView="100" workbookViewId="0">
      <selection activeCell="C111" sqref="C111"/>
    </sheetView>
  </sheetViews>
  <sheetFormatPr baseColWidth="10" defaultRowHeight="15" x14ac:dyDescent="0.25"/>
  <cols>
    <col min="1" max="1" width="16.5703125" customWidth="1"/>
    <col min="2" max="2" width="38.5703125" customWidth="1"/>
    <col min="3" max="3" width="38.140625" style="187" customWidth="1"/>
  </cols>
  <sheetData>
    <row r="1" spans="1:3" ht="15.75" x14ac:dyDescent="0.25">
      <c r="A1" s="266" t="str">
        <f>'[4]ETCA-I-01'!A1:G1</f>
        <v xml:space="preserve">Comision Estatal del Agua </v>
      </c>
      <c r="B1" s="266">
        <f>'[2]ETCA-I-01'!A1:G1</f>
        <v>0</v>
      </c>
      <c r="C1" s="266"/>
    </row>
    <row r="2" spans="1:3" ht="15.75" x14ac:dyDescent="0.25">
      <c r="A2" s="266" t="s">
        <v>956</v>
      </c>
      <c r="B2" s="266"/>
      <c r="C2" s="266"/>
    </row>
    <row r="3" spans="1:3" ht="15.75" x14ac:dyDescent="0.25">
      <c r="A3" s="266" t="str">
        <f>'[4]ETCA-I-01'!A3:G3</f>
        <v>Al 31 de Diciembre de 2021</v>
      </c>
      <c r="B3" s="266"/>
      <c r="C3" s="266"/>
    </row>
    <row r="4" spans="1:3" ht="15.75" thickBot="1" x14ac:dyDescent="0.3"/>
    <row r="5" spans="1:3" x14ac:dyDescent="0.25">
      <c r="A5" s="359" t="s">
        <v>146</v>
      </c>
      <c r="B5" s="359" t="s">
        <v>16</v>
      </c>
      <c r="C5" s="201"/>
    </row>
    <row r="6" spans="1:3" x14ac:dyDescent="0.25">
      <c r="A6" s="360"/>
      <c r="B6" s="360"/>
      <c r="C6" s="200"/>
    </row>
    <row r="7" spans="1:3" s="191" customFormat="1" x14ac:dyDescent="0.25">
      <c r="A7" s="193">
        <v>1</v>
      </c>
      <c r="B7" s="193" t="s">
        <v>955</v>
      </c>
      <c r="C7" s="199">
        <f>+C9+C81</f>
        <v>599284255.93000007</v>
      </c>
    </row>
    <row r="8" spans="1:3" x14ac:dyDescent="0.25">
      <c r="A8" s="189"/>
      <c r="B8" s="189"/>
      <c r="C8" s="190"/>
    </row>
    <row r="9" spans="1:3" x14ac:dyDescent="0.25">
      <c r="A9" s="189">
        <v>1.1000000000000001</v>
      </c>
      <c r="B9" s="189" t="s">
        <v>954</v>
      </c>
      <c r="C9" s="190">
        <f>+C11+C34+C40+C42+C47+C55+C60+C64+C79</f>
        <v>599284255.93000007</v>
      </c>
    </row>
    <row r="10" spans="1:3" x14ac:dyDescent="0.25">
      <c r="A10" s="189"/>
      <c r="B10" s="189"/>
      <c r="C10" s="190"/>
    </row>
    <row r="11" spans="1:3" x14ac:dyDescent="0.25">
      <c r="A11" s="189" t="s">
        <v>953</v>
      </c>
      <c r="B11" s="189" t="s">
        <v>8</v>
      </c>
      <c r="C11" s="190">
        <f>+C12+C18+C20+C21+C26+C29+C30+C31+C32</f>
        <v>0</v>
      </c>
    </row>
    <row r="12" spans="1:3" ht="24" x14ac:dyDescent="0.25">
      <c r="A12" s="189" t="s">
        <v>952</v>
      </c>
      <c r="B12" s="189" t="s">
        <v>951</v>
      </c>
      <c r="C12" s="188">
        <f>+C13+C15+C17</f>
        <v>0</v>
      </c>
    </row>
    <row r="13" spans="1:3" x14ac:dyDescent="0.25">
      <c r="A13" s="217" t="s">
        <v>950</v>
      </c>
      <c r="B13" s="198" t="s">
        <v>949</v>
      </c>
      <c r="C13" s="190">
        <f>+C14</f>
        <v>0</v>
      </c>
    </row>
    <row r="14" spans="1:3" x14ac:dyDescent="0.25">
      <c r="A14" s="217" t="s">
        <v>948</v>
      </c>
      <c r="B14" s="217" t="s">
        <v>944</v>
      </c>
      <c r="C14" s="190">
        <v>0</v>
      </c>
    </row>
    <row r="15" spans="1:3" ht="24" x14ac:dyDescent="0.25">
      <c r="A15" s="217" t="s">
        <v>947</v>
      </c>
      <c r="B15" s="198" t="s">
        <v>946</v>
      </c>
      <c r="C15" s="190">
        <f>+C16</f>
        <v>0</v>
      </c>
    </row>
    <row r="16" spans="1:3" x14ac:dyDescent="0.25">
      <c r="A16" s="217" t="s">
        <v>945</v>
      </c>
      <c r="B16" s="217" t="s">
        <v>944</v>
      </c>
      <c r="C16" s="190">
        <v>0</v>
      </c>
    </row>
    <row r="17" spans="1:3" x14ac:dyDescent="0.25">
      <c r="A17" s="217" t="s">
        <v>943</v>
      </c>
      <c r="B17" s="198" t="s">
        <v>942</v>
      </c>
      <c r="C17" s="190">
        <v>0</v>
      </c>
    </row>
    <row r="18" spans="1:3" ht="24" x14ac:dyDescent="0.25">
      <c r="A18" s="189" t="s">
        <v>941</v>
      </c>
      <c r="B18" s="189" t="s">
        <v>940</v>
      </c>
      <c r="C18" s="188">
        <f>+C19</f>
        <v>0</v>
      </c>
    </row>
    <row r="19" spans="1:3" x14ac:dyDescent="0.25">
      <c r="A19" s="217" t="s">
        <v>939</v>
      </c>
      <c r="B19" s="217" t="s">
        <v>938</v>
      </c>
      <c r="C19" s="190">
        <v>0</v>
      </c>
    </row>
    <row r="20" spans="1:3" x14ac:dyDescent="0.25">
      <c r="A20" s="189" t="s">
        <v>937</v>
      </c>
      <c r="B20" s="189" t="s">
        <v>936</v>
      </c>
      <c r="C20" s="190"/>
    </row>
    <row r="21" spans="1:3" x14ac:dyDescent="0.25">
      <c r="A21" s="189" t="s">
        <v>935</v>
      </c>
      <c r="B21" s="189" t="s">
        <v>934</v>
      </c>
      <c r="C21" s="188">
        <f>+C22</f>
        <v>0</v>
      </c>
    </row>
    <row r="22" spans="1:3" ht="24" x14ac:dyDescent="0.25">
      <c r="A22" s="217" t="s">
        <v>933</v>
      </c>
      <c r="B22" s="217" t="s">
        <v>932</v>
      </c>
      <c r="C22" s="194">
        <f>+C23+C24+C25</f>
        <v>0</v>
      </c>
    </row>
    <row r="23" spans="1:3" x14ac:dyDescent="0.25">
      <c r="A23" s="217" t="s">
        <v>931</v>
      </c>
      <c r="B23" s="217" t="s">
        <v>930</v>
      </c>
      <c r="C23" s="190">
        <v>0</v>
      </c>
    </row>
    <row r="24" spans="1:3" ht="24" x14ac:dyDescent="0.25">
      <c r="A24" s="217" t="s">
        <v>929</v>
      </c>
      <c r="B24" s="217" t="s">
        <v>928</v>
      </c>
      <c r="C24" s="190">
        <v>0</v>
      </c>
    </row>
    <row r="25" spans="1:3" x14ac:dyDescent="0.25">
      <c r="A25" s="217" t="s">
        <v>927</v>
      </c>
      <c r="B25" s="217" t="s">
        <v>926</v>
      </c>
      <c r="C25" s="190">
        <v>0</v>
      </c>
    </row>
    <row r="26" spans="1:3" ht="36" x14ac:dyDescent="0.25">
      <c r="A26" s="189" t="s">
        <v>925</v>
      </c>
      <c r="B26" s="189" t="s">
        <v>924</v>
      </c>
      <c r="C26" s="188">
        <f>+C27+C28</f>
        <v>0</v>
      </c>
    </row>
    <row r="27" spans="1:3" x14ac:dyDescent="0.25">
      <c r="A27" s="217" t="s">
        <v>923</v>
      </c>
      <c r="B27" s="217" t="s">
        <v>922</v>
      </c>
      <c r="C27" s="190">
        <v>0</v>
      </c>
    </row>
    <row r="28" spans="1:3" x14ac:dyDescent="0.25">
      <c r="A28" s="217" t="s">
        <v>921</v>
      </c>
      <c r="B28" s="217" t="s">
        <v>920</v>
      </c>
      <c r="C28" s="190">
        <v>0</v>
      </c>
    </row>
    <row r="29" spans="1:3" x14ac:dyDescent="0.25">
      <c r="A29" s="189" t="s">
        <v>919</v>
      </c>
      <c r="B29" s="189" t="s">
        <v>918</v>
      </c>
      <c r="C29" s="190">
        <v>0</v>
      </c>
    </row>
    <row r="30" spans="1:3" x14ac:dyDescent="0.25">
      <c r="A30" s="189" t="s">
        <v>917</v>
      </c>
      <c r="B30" s="189" t="s">
        <v>916</v>
      </c>
      <c r="C30" s="190">
        <v>0</v>
      </c>
    </row>
    <row r="31" spans="1:3" x14ac:dyDescent="0.25">
      <c r="A31" s="189" t="s">
        <v>915</v>
      </c>
      <c r="B31" s="189" t="s">
        <v>914</v>
      </c>
      <c r="C31" s="190">
        <v>0</v>
      </c>
    </row>
    <row r="32" spans="1:3" x14ac:dyDescent="0.25">
      <c r="A32" s="189" t="s">
        <v>913</v>
      </c>
      <c r="B32" s="189" t="s">
        <v>912</v>
      </c>
      <c r="C32" s="190">
        <v>0</v>
      </c>
    </row>
    <row r="33" spans="1:3" x14ac:dyDescent="0.25">
      <c r="A33" s="189"/>
      <c r="B33" s="189"/>
      <c r="C33" s="190"/>
    </row>
    <row r="34" spans="1:3" x14ac:dyDescent="0.25">
      <c r="A34" s="189" t="s">
        <v>911</v>
      </c>
      <c r="B34" s="189" t="s">
        <v>910</v>
      </c>
      <c r="C34" s="190">
        <f>+C35+C36+C38+C37</f>
        <v>0</v>
      </c>
    </row>
    <row r="35" spans="1:3" x14ac:dyDescent="0.25">
      <c r="A35" s="217" t="s">
        <v>909</v>
      </c>
      <c r="B35" s="217" t="s">
        <v>908</v>
      </c>
      <c r="C35" s="190">
        <v>0</v>
      </c>
    </row>
    <row r="36" spans="1:3" x14ac:dyDescent="0.25">
      <c r="A36" s="217" t="s">
        <v>907</v>
      </c>
      <c r="B36" s="217" t="s">
        <v>906</v>
      </c>
      <c r="C36" s="190">
        <v>0</v>
      </c>
    </row>
    <row r="37" spans="1:3" ht="24" x14ac:dyDescent="0.25">
      <c r="A37" s="217" t="s">
        <v>905</v>
      </c>
      <c r="B37" s="217" t="s">
        <v>904</v>
      </c>
      <c r="C37" s="190">
        <v>0</v>
      </c>
    </row>
    <row r="38" spans="1:3" x14ac:dyDescent="0.25">
      <c r="A38" s="217" t="s">
        <v>903</v>
      </c>
      <c r="B38" s="217" t="s">
        <v>902</v>
      </c>
      <c r="C38" s="190">
        <v>0</v>
      </c>
    </row>
    <row r="39" spans="1:3" x14ac:dyDescent="0.25">
      <c r="A39" s="217"/>
      <c r="B39" s="217"/>
      <c r="C39" s="190"/>
    </row>
    <row r="40" spans="1:3" x14ac:dyDescent="0.25">
      <c r="A40" s="189" t="s">
        <v>901</v>
      </c>
      <c r="B40" s="189" t="s">
        <v>24</v>
      </c>
      <c r="C40" s="190">
        <v>0</v>
      </c>
    </row>
    <row r="41" spans="1:3" x14ac:dyDescent="0.25">
      <c r="A41" s="189"/>
      <c r="B41" s="189"/>
      <c r="C41" s="190"/>
    </row>
    <row r="42" spans="1:3" ht="24" x14ac:dyDescent="0.25">
      <c r="A42" s="189" t="s">
        <v>900</v>
      </c>
      <c r="B42" s="189" t="s">
        <v>899</v>
      </c>
      <c r="C42" s="190">
        <f>+C43+C44+C45</f>
        <v>692260.99</v>
      </c>
    </row>
    <row r="43" spans="1:3" x14ac:dyDescent="0.25">
      <c r="A43" s="217" t="s">
        <v>898</v>
      </c>
      <c r="B43" s="217" t="s">
        <v>897</v>
      </c>
      <c r="C43" s="190">
        <v>0</v>
      </c>
    </row>
    <row r="44" spans="1:3" ht="24" x14ac:dyDescent="0.25">
      <c r="A44" s="217" t="s">
        <v>896</v>
      </c>
      <c r="B44" s="217" t="s">
        <v>895</v>
      </c>
      <c r="C44" s="260">
        <f>'[5]ETCA-II-01'!G13</f>
        <v>692260.99</v>
      </c>
    </row>
    <row r="45" spans="1:3" ht="24" x14ac:dyDescent="0.25">
      <c r="A45" s="217" t="s">
        <v>894</v>
      </c>
      <c r="B45" s="217" t="s">
        <v>893</v>
      </c>
      <c r="C45" s="190">
        <v>0</v>
      </c>
    </row>
    <row r="46" spans="1:3" x14ac:dyDescent="0.25">
      <c r="A46" s="217"/>
      <c r="B46" s="217"/>
      <c r="C46" s="190"/>
    </row>
    <row r="47" spans="1:3" x14ac:dyDescent="0.25">
      <c r="A47" s="189" t="s">
        <v>892</v>
      </c>
      <c r="B47" s="189" t="s">
        <v>891</v>
      </c>
      <c r="C47" s="190">
        <f>+C48+C51+C52+C53</f>
        <v>0</v>
      </c>
    </row>
    <row r="48" spans="1:3" x14ac:dyDescent="0.25">
      <c r="A48" s="217" t="s">
        <v>890</v>
      </c>
      <c r="B48" s="217" t="s">
        <v>761</v>
      </c>
      <c r="C48" s="190">
        <f>+C49+C50</f>
        <v>0</v>
      </c>
    </row>
    <row r="49" spans="1:3" x14ac:dyDescent="0.25">
      <c r="A49" s="217" t="s">
        <v>889</v>
      </c>
      <c r="B49" s="217" t="s">
        <v>343</v>
      </c>
      <c r="C49" s="190">
        <v>0</v>
      </c>
    </row>
    <row r="50" spans="1:3" x14ac:dyDescent="0.25">
      <c r="A50" s="217" t="s">
        <v>888</v>
      </c>
      <c r="B50" s="217" t="s">
        <v>341</v>
      </c>
      <c r="C50" s="190">
        <v>0</v>
      </c>
    </row>
    <row r="51" spans="1:3" x14ac:dyDescent="0.25">
      <c r="A51" s="217" t="s">
        <v>887</v>
      </c>
      <c r="B51" s="217" t="s">
        <v>753</v>
      </c>
      <c r="C51" s="190">
        <v>0</v>
      </c>
    </row>
    <row r="52" spans="1:3" x14ac:dyDescent="0.25">
      <c r="A52" s="217" t="s">
        <v>886</v>
      </c>
      <c r="B52" s="217" t="s">
        <v>885</v>
      </c>
      <c r="C52" s="190">
        <v>0</v>
      </c>
    </row>
    <row r="53" spans="1:3" x14ac:dyDescent="0.25">
      <c r="A53" s="217" t="s">
        <v>884</v>
      </c>
      <c r="B53" s="217" t="s">
        <v>883</v>
      </c>
      <c r="C53" s="190">
        <v>0</v>
      </c>
    </row>
    <row r="54" spans="1:3" x14ac:dyDescent="0.25">
      <c r="A54" s="217"/>
      <c r="B54" s="217"/>
      <c r="C54" s="190"/>
    </row>
    <row r="55" spans="1:3" ht="36" x14ac:dyDescent="0.25">
      <c r="A55" s="189" t="s">
        <v>882</v>
      </c>
      <c r="B55" s="189" t="s">
        <v>881</v>
      </c>
      <c r="C55" s="188">
        <f>+C56+C57+C58</f>
        <v>185272694.01999998</v>
      </c>
    </row>
    <row r="56" spans="1:3" x14ac:dyDescent="0.25">
      <c r="A56" s="217" t="s">
        <v>880</v>
      </c>
      <c r="B56" s="217" t="s">
        <v>879</v>
      </c>
      <c r="C56" s="190">
        <v>0</v>
      </c>
    </row>
    <row r="57" spans="1:3" x14ac:dyDescent="0.25">
      <c r="A57" s="217" t="s">
        <v>878</v>
      </c>
      <c r="B57" s="217" t="s">
        <v>877</v>
      </c>
      <c r="C57" s="190">
        <v>0</v>
      </c>
    </row>
    <row r="58" spans="1:3" x14ac:dyDescent="0.25">
      <c r="A58" s="217" t="s">
        <v>876</v>
      </c>
      <c r="B58" s="217" t="s">
        <v>875</v>
      </c>
      <c r="C58" s="261">
        <f>'[5]ETCA-II-01'!G15</f>
        <v>185272694.01999998</v>
      </c>
    </row>
    <row r="59" spans="1:3" x14ac:dyDescent="0.25">
      <c r="A59" s="217"/>
      <c r="B59" s="217"/>
      <c r="C59" s="194"/>
    </row>
    <row r="60" spans="1:3" ht="24" x14ac:dyDescent="0.25">
      <c r="A60" s="189" t="s">
        <v>874</v>
      </c>
      <c r="B60" s="189" t="s">
        <v>873</v>
      </c>
      <c r="C60" s="188">
        <f>+C61+C62</f>
        <v>0</v>
      </c>
    </row>
    <row r="61" spans="1:3" ht="36" x14ac:dyDescent="0.25">
      <c r="A61" s="217" t="s">
        <v>872</v>
      </c>
      <c r="B61" s="217" t="s">
        <v>871</v>
      </c>
      <c r="C61" s="190">
        <v>0</v>
      </c>
    </row>
    <row r="62" spans="1:3" ht="36" x14ac:dyDescent="0.25">
      <c r="A62" s="217" t="s">
        <v>870</v>
      </c>
      <c r="B62" s="217" t="s">
        <v>869</v>
      </c>
      <c r="C62" s="190">
        <v>0</v>
      </c>
    </row>
    <row r="63" spans="1:3" x14ac:dyDescent="0.25">
      <c r="A63" s="217"/>
      <c r="B63" s="217"/>
      <c r="C63" s="190"/>
    </row>
    <row r="64" spans="1:3" ht="24" x14ac:dyDescent="0.25">
      <c r="A64" s="189" t="s">
        <v>868</v>
      </c>
      <c r="B64" s="189" t="s">
        <v>867</v>
      </c>
      <c r="C64" s="188">
        <f>+C65+C66+C74</f>
        <v>413319300.92000002</v>
      </c>
    </row>
    <row r="65" spans="1:3" x14ac:dyDescent="0.25">
      <c r="A65" s="217" t="s">
        <v>866</v>
      </c>
      <c r="B65" s="217" t="s">
        <v>820</v>
      </c>
      <c r="C65" s="194">
        <v>0</v>
      </c>
    </row>
    <row r="66" spans="1:3" x14ac:dyDescent="0.25">
      <c r="A66" s="217" t="s">
        <v>865</v>
      </c>
      <c r="B66" s="217" t="s">
        <v>818</v>
      </c>
      <c r="C66" s="190">
        <f>+C67+C72+C73</f>
        <v>413319300.92000002</v>
      </c>
    </row>
    <row r="67" spans="1:3" x14ac:dyDescent="0.25">
      <c r="A67" s="217" t="s">
        <v>864</v>
      </c>
      <c r="B67" s="217" t="s">
        <v>863</v>
      </c>
      <c r="C67" s="190">
        <f>+C68+C69+C70+C71</f>
        <v>282597513.84000003</v>
      </c>
    </row>
    <row r="68" spans="1:3" x14ac:dyDescent="0.25">
      <c r="A68" s="217" t="s">
        <v>862</v>
      </c>
      <c r="B68" s="217" t="s">
        <v>594</v>
      </c>
      <c r="C68" s="260">
        <f>'[5]ETCA-II-01'!G17</f>
        <v>282597513.84000003</v>
      </c>
    </row>
    <row r="69" spans="1:3" x14ac:dyDescent="0.25">
      <c r="A69" s="217" t="s">
        <v>861</v>
      </c>
      <c r="B69" s="217" t="s">
        <v>720</v>
      </c>
      <c r="C69" s="190">
        <v>0</v>
      </c>
    </row>
    <row r="70" spans="1:3" x14ac:dyDescent="0.25">
      <c r="A70" s="217" t="s">
        <v>860</v>
      </c>
      <c r="B70" s="217" t="s">
        <v>11</v>
      </c>
      <c r="C70" s="190">
        <v>0</v>
      </c>
    </row>
    <row r="71" spans="1:3" ht="24" x14ac:dyDescent="0.25">
      <c r="A71" s="217" t="s">
        <v>859</v>
      </c>
      <c r="B71" s="217" t="s">
        <v>716</v>
      </c>
      <c r="C71" s="190">
        <v>0</v>
      </c>
    </row>
    <row r="72" spans="1:3" x14ac:dyDescent="0.25">
      <c r="A72" s="217" t="s">
        <v>858</v>
      </c>
      <c r="B72" s="217" t="s">
        <v>810</v>
      </c>
      <c r="C72" s="260">
        <f>'[5]ETCA-II-01'!G16</f>
        <v>130721787.08</v>
      </c>
    </row>
    <row r="73" spans="1:3" x14ac:dyDescent="0.25">
      <c r="A73" s="217" t="s">
        <v>857</v>
      </c>
      <c r="B73" s="217" t="s">
        <v>808</v>
      </c>
      <c r="C73" s="190">
        <v>0</v>
      </c>
    </row>
    <row r="74" spans="1:3" x14ac:dyDescent="0.25">
      <c r="A74" s="217" t="s">
        <v>856</v>
      </c>
      <c r="B74" s="217" t="s">
        <v>806</v>
      </c>
      <c r="C74" s="190">
        <f>+C75+C76+C77</f>
        <v>0</v>
      </c>
    </row>
    <row r="75" spans="1:3" x14ac:dyDescent="0.25">
      <c r="A75" s="217" t="s">
        <v>855</v>
      </c>
      <c r="B75" s="217" t="s">
        <v>804</v>
      </c>
      <c r="C75" s="190">
        <v>0</v>
      </c>
    </row>
    <row r="76" spans="1:3" x14ac:dyDescent="0.25">
      <c r="A76" s="217" t="s">
        <v>854</v>
      </c>
      <c r="B76" s="217" t="s">
        <v>802</v>
      </c>
      <c r="C76" s="190">
        <v>0</v>
      </c>
    </row>
    <row r="77" spans="1:3" x14ac:dyDescent="0.25">
      <c r="A77" s="217" t="s">
        <v>853</v>
      </c>
      <c r="B77" s="217" t="s">
        <v>800</v>
      </c>
      <c r="C77" s="190">
        <v>0</v>
      </c>
    </row>
    <row r="78" spans="1:3" x14ac:dyDescent="0.25">
      <c r="A78" s="217"/>
      <c r="B78" s="217"/>
      <c r="C78" s="190"/>
    </row>
    <row r="79" spans="1:3" x14ac:dyDescent="0.25">
      <c r="A79" s="189" t="s">
        <v>852</v>
      </c>
      <c r="B79" s="189" t="s">
        <v>12</v>
      </c>
      <c r="C79" s="190">
        <v>0</v>
      </c>
    </row>
    <row r="80" spans="1:3" x14ac:dyDescent="0.25">
      <c r="A80" s="217"/>
      <c r="B80" s="217"/>
      <c r="C80" s="190"/>
    </row>
    <row r="81" spans="1:3" x14ac:dyDescent="0.25">
      <c r="A81" s="189">
        <v>1.2</v>
      </c>
      <c r="B81" s="189" t="s">
        <v>851</v>
      </c>
      <c r="C81" s="190">
        <f>+C83+C88+C98+C104+C120</f>
        <v>0</v>
      </c>
    </row>
    <row r="82" spans="1:3" x14ac:dyDescent="0.25">
      <c r="A82" s="189"/>
      <c r="B82" s="189"/>
      <c r="C82" s="190"/>
    </row>
    <row r="83" spans="1:3" x14ac:dyDescent="0.25">
      <c r="A83" s="189" t="s">
        <v>850</v>
      </c>
      <c r="B83" s="189" t="s">
        <v>849</v>
      </c>
      <c r="C83" s="190">
        <f>+C84+C85+C86</f>
        <v>0</v>
      </c>
    </row>
    <row r="84" spans="1:3" x14ac:dyDescent="0.25">
      <c r="A84" s="217" t="s">
        <v>848</v>
      </c>
      <c r="B84" s="217" t="s">
        <v>847</v>
      </c>
      <c r="C84" s="190">
        <v>0</v>
      </c>
    </row>
    <row r="85" spans="1:3" x14ac:dyDescent="0.25">
      <c r="A85" s="217" t="s">
        <v>846</v>
      </c>
      <c r="B85" s="217" t="s">
        <v>845</v>
      </c>
      <c r="C85" s="190">
        <v>0</v>
      </c>
    </row>
    <row r="86" spans="1:3" x14ac:dyDescent="0.25">
      <c r="A86" s="217" t="s">
        <v>844</v>
      </c>
      <c r="B86" s="217" t="s">
        <v>843</v>
      </c>
      <c r="C86" s="190">
        <v>0</v>
      </c>
    </row>
    <row r="87" spans="1:3" x14ac:dyDescent="0.25">
      <c r="A87" s="189"/>
      <c r="B87" s="189"/>
      <c r="C87" s="188"/>
    </row>
    <row r="88" spans="1:3" x14ac:dyDescent="0.25">
      <c r="A88" s="189" t="s">
        <v>842</v>
      </c>
      <c r="B88" s="189" t="s">
        <v>841</v>
      </c>
      <c r="C88" s="197">
        <f>+C89+C90+C91+C92+C93+C94+C95</f>
        <v>0</v>
      </c>
    </row>
    <row r="89" spans="1:3" x14ac:dyDescent="0.25">
      <c r="A89" s="217" t="s">
        <v>840</v>
      </c>
      <c r="B89" s="217" t="s">
        <v>10</v>
      </c>
      <c r="C89" s="190">
        <v>0</v>
      </c>
    </row>
    <row r="90" spans="1:3" x14ac:dyDescent="0.25">
      <c r="A90" s="217" t="s">
        <v>839</v>
      </c>
      <c r="B90" s="217" t="s">
        <v>653</v>
      </c>
      <c r="C90" s="190">
        <v>0</v>
      </c>
    </row>
    <row r="91" spans="1:3" x14ac:dyDescent="0.25">
      <c r="A91" s="217" t="s">
        <v>838</v>
      </c>
      <c r="B91" s="217" t="s">
        <v>651</v>
      </c>
      <c r="C91" s="190">
        <v>0</v>
      </c>
    </row>
    <row r="92" spans="1:3" x14ac:dyDescent="0.25">
      <c r="A92" s="217" t="s">
        <v>837</v>
      </c>
      <c r="B92" s="217" t="s">
        <v>649</v>
      </c>
      <c r="C92" s="190">
        <v>0</v>
      </c>
    </row>
    <row r="93" spans="1:3" x14ac:dyDescent="0.25">
      <c r="A93" s="217" t="s">
        <v>836</v>
      </c>
      <c r="B93" s="217" t="s">
        <v>835</v>
      </c>
      <c r="C93" s="190">
        <v>0</v>
      </c>
    </row>
    <row r="94" spans="1:3" x14ac:dyDescent="0.25">
      <c r="A94" s="217" t="s">
        <v>834</v>
      </c>
      <c r="B94" s="217" t="s">
        <v>833</v>
      </c>
      <c r="C94" s="190">
        <v>0</v>
      </c>
    </row>
    <row r="95" spans="1:3" x14ac:dyDescent="0.25">
      <c r="A95" s="358" t="s">
        <v>832</v>
      </c>
      <c r="B95" s="358" t="s">
        <v>831</v>
      </c>
      <c r="C95" s="190">
        <v>0</v>
      </c>
    </row>
    <row r="96" spans="1:3" x14ac:dyDescent="0.25">
      <c r="A96" s="358"/>
      <c r="B96" s="358"/>
      <c r="C96" s="190"/>
    </row>
    <row r="97" spans="1:3" x14ac:dyDescent="0.25">
      <c r="A97" s="189"/>
      <c r="B97" s="189"/>
      <c r="C97" s="188"/>
    </row>
    <row r="98" spans="1:3" ht="24" x14ac:dyDescent="0.25">
      <c r="A98" s="189" t="s">
        <v>830</v>
      </c>
      <c r="B98" s="189" t="s">
        <v>829</v>
      </c>
      <c r="C98" s="196">
        <f>+C99+C100+C101+C102</f>
        <v>0</v>
      </c>
    </row>
    <row r="99" spans="1:3" x14ac:dyDescent="0.25">
      <c r="A99" s="217" t="s">
        <v>828</v>
      </c>
      <c r="B99" s="217" t="s">
        <v>771</v>
      </c>
      <c r="C99" s="195">
        <v>0</v>
      </c>
    </row>
    <row r="100" spans="1:3" x14ac:dyDescent="0.25">
      <c r="A100" s="217" t="s">
        <v>827</v>
      </c>
      <c r="B100" s="217" t="s">
        <v>769</v>
      </c>
      <c r="C100" s="190">
        <v>0</v>
      </c>
    </row>
    <row r="101" spans="1:3" x14ac:dyDescent="0.25">
      <c r="A101" s="217" t="s">
        <v>826</v>
      </c>
      <c r="B101" s="217" t="s">
        <v>825</v>
      </c>
      <c r="C101" s="190">
        <v>0</v>
      </c>
    </row>
    <row r="102" spans="1:3" x14ac:dyDescent="0.25">
      <c r="A102" s="217" t="s">
        <v>824</v>
      </c>
      <c r="B102" s="217" t="s">
        <v>13</v>
      </c>
      <c r="C102" s="190">
        <v>0</v>
      </c>
    </row>
    <row r="103" spans="1:3" x14ac:dyDescent="0.25">
      <c r="A103" s="217"/>
      <c r="B103" s="217"/>
      <c r="C103" s="190"/>
    </row>
    <row r="104" spans="1:3" ht="24" x14ac:dyDescent="0.25">
      <c r="A104" s="189" t="s">
        <v>823</v>
      </c>
      <c r="B104" s="189" t="s">
        <v>822</v>
      </c>
      <c r="C104" s="188">
        <f>+C105+C107+C115</f>
        <v>0</v>
      </c>
    </row>
    <row r="105" spans="1:3" x14ac:dyDescent="0.25">
      <c r="A105" s="358" t="s">
        <v>821</v>
      </c>
      <c r="B105" s="358" t="s">
        <v>820</v>
      </c>
      <c r="C105" s="194">
        <v>0</v>
      </c>
    </row>
    <row r="106" spans="1:3" x14ac:dyDescent="0.25">
      <c r="A106" s="358"/>
      <c r="B106" s="358"/>
      <c r="C106" s="190">
        <v>0</v>
      </c>
    </row>
    <row r="107" spans="1:3" x14ac:dyDescent="0.25">
      <c r="A107" s="217" t="s">
        <v>819</v>
      </c>
      <c r="B107" s="217" t="s">
        <v>818</v>
      </c>
      <c r="C107" s="190">
        <f>+C108+C113+C114</f>
        <v>0</v>
      </c>
    </row>
    <row r="108" spans="1:3" x14ac:dyDescent="0.25">
      <c r="A108" s="217" t="s">
        <v>817</v>
      </c>
      <c r="B108" s="217" t="s">
        <v>816</v>
      </c>
      <c r="C108" s="190">
        <f>+C109+C110+C111+C112</f>
        <v>0</v>
      </c>
    </row>
    <row r="109" spans="1:3" x14ac:dyDescent="0.25">
      <c r="A109" s="217" t="s">
        <v>815</v>
      </c>
      <c r="B109" s="217" t="s">
        <v>594</v>
      </c>
      <c r="C109" s="190">
        <v>0</v>
      </c>
    </row>
    <row r="110" spans="1:3" x14ac:dyDescent="0.25">
      <c r="A110" s="217" t="s">
        <v>814</v>
      </c>
      <c r="B110" s="217" t="s">
        <v>720</v>
      </c>
      <c r="C110" s="190">
        <v>0</v>
      </c>
    </row>
    <row r="111" spans="1:3" x14ac:dyDescent="0.25">
      <c r="A111" s="217" t="s">
        <v>813</v>
      </c>
      <c r="B111" s="217" t="s">
        <v>11</v>
      </c>
      <c r="C111" s="190">
        <v>0</v>
      </c>
    </row>
    <row r="112" spans="1:3" ht="24" x14ac:dyDescent="0.25">
      <c r="A112" s="217" t="s">
        <v>812</v>
      </c>
      <c r="B112" s="217" t="s">
        <v>716</v>
      </c>
      <c r="C112" s="190">
        <v>0</v>
      </c>
    </row>
    <row r="113" spans="1:3" x14ac:dyDescent="0.25">
      <c r="A113" s="217" t="s">
        <v>811</v>
      </c>
      <c r="B113" s="217" t="s">
        <v>810</v>
      </c>
      <c r="C113" s="190">
        <v>0</v>
      </c>
    </row>
    <row r="114" spans="1:3" x14ac:dyDescent="0.25">
      <c r="A114" s="217" t="s">
        <v>809</v>
      </c>
      <c r="B114" s="217" t="s">
        <v>808</v>
      </c>
      <c r="C114" s="190">
        <v>0</v>
      </c>
    </row>
    <row r="115" spans="1:3" x14ac:dyDescent="0.25">
      <c r="A115" s="217" t="s">
        <v>807</v>
      </c>
      <c r="B115" s="217" t="s">
        <v>806</v>
      </c>
      <c r="C115" s="190">
        <f>+C116+C117+C118</f>
        <v>0</v>
      </c>
    </row>
    <row r="116" spans="1:3" x14ac:dyDescent="0.25">
      <c r="A116" s="217" t="s">
        <v>805</v>
      </c>
      <c r="B116" s="217" t="s">
        <v>804</v>
      </c>
      <c r="C116" s="190">
        <v>0</v>
      </c>
    </row>
    <row r="117" spans="1:3" x14ac:dyDescent="0.25">
      <c r="A117" s="217" t="s">
        <v>803</v>
      </c>
      <c r="B117" s="217" t="s">
        <v>802</v>
      </c>
      <c r="C117" s="190">
        <v>0</v>
      </c>
    </row>
    <row r="118" spans="1:3" x14ac:dyDescent="0.25">
      <c r="A118" s="217" t="s">
        <v>801</v>
      </c>
      <c r="B118" s="217" t="s">
        <v>800</v>
      </c>
      <c r="C118" s="190">
        <v>0</v>
      </c>
    </row>
    <row r="119" spans="1:3" x14ac:dyDescent="0.25">
      <c r="A119" s="189"/>
      <c r="B119" s="189"/>
      <c r="C119" s="188"/>
    </row>
    <row r="120" spans="1:3" ht="24" x14ac:dyDescent="0.25">
      <c r="A120" s="189" t="s">
        <v>799</v>
      </c>
      <c r="B120" s="189" t="s">
        <v>798</v>
      </c>
      <c r="C120" s="190">
        <f>+C121+C122+C123+C124</f>
        <v>0</v>
      </c>
    </row>
    <row r="121" spans="1:3" ht="24" x14ac:dyDescent="0.25">
      <c r="A121" s="217" t="s">
        <v>797</v>
      </c>
      <c r="B121" s="217" t="s">
        <v>796</v>
      </c>
      <c r="C121" s="190">
        <v>0</v>
      </c>
    </row>
    <row r="122" spans="1:3" ht="24" x14ac:dyDescent="0.25">
      <c r="A122" s="217" t="s">
        <v>795</v>
      </c>
      <c r="B122" s="217" t="s">
        <v>794</v>
      </c>
      <c r="C122" s="190">
        <v>0</v>
      </c>
    </row>
    <row r="123" spans="1:3" ht="24" x14ac:dyDescent="0.25">
      <c r="A123" s="217" t="s">
        <v>793</v>
      </c>
      <c r="B123" s="217" t="s">
        <v>792</v>
      </c>
      <c r="C123" s="190">
        <v>0</v>
      </c>
    </row>
    <row r="124" spans="1:3" ht="24" x14ac:dyDescent="0.25">
      <c r="A124" s="217" t="s">
        <v>791</v>
      </c>
      <c r="B124" s="217" t="s">
        <v>790</v>
      </c>
      <c r="C124" s="190">
        <v>0</v>
      </c>
    </row>
    <row r="125" spans="1:3" x14ac:dyDescent="0.25">
      <c r="A125" s="189"/>
      <c r="B125" s="189"/>
      <c r="C125" s="188"/>
    </row>
    <row r="126" spans="1:3" x14ac:dyDescent="0.25">
      <c r="A126" s="189"/>
      <c r="B126" s="189" t="s">
        <v>789</v>
      </c>
      <c r="C126" s="190">
        <f>+C7</f>
        <v>599284255.93000007</v>
      </c>
    </row>
    <row r="127" spans="1:3" x14ac:dyDescent="0.25">
      <c r="A127" s="189"/>
      <c r="B127" s="189"/>
      <c r="C127" s="188"/>
    </row>
    <row r="128" spans="1:3" s="191" customFormat="1" x14ac:dyDescent="0.25">
      <c r="A128" s="193">
        <v>2</v>
      </c>
      <c r="B128" s="193" t="s">
        <v>788</v>
      </c>
      <c r="C128" s="192">
        <f>+C130+C192</f>
        <v>416015920.61000013</v>
      </c>
    </row>
    <row r="129" spans="1:3" x14ac:dyDescent="0.25">
      <c r="A129" s="189"/>
      <c r="B129" s="189"/>
      <c r="C129" s="188"/>
    </row>
    <row r="130" spans="1:3" x14ac:dyDescent="0.25">
      <c r="A130" s="189">
        <v>2.1</v>
      </c>
      <c r="B130" s="189" t="s">
        <v>787</v>
      </c>
      <c r="C130" s="188">
        <f>+C131+C142+C144+C152+C160+C182+C184+C186</f>
        <v>415532602.13000011</v>
      </c>
    </row>
    <row r="131" spans="1:3" ht="36" x14ac:dyDescent="0.25">
      <c r="A131" s="189" t="s">
        <v>786</v>
      </c>
      <c r="B131" s="189" t="s">
        <v>785</v>
      </c>
      <c r="C131" s="188">
        <f>+C132+C136+C137+C138+C139+C140</f>
        <v>362677823.48000008</v>
      </c>
    </row>
    <row r="132" spans="1:3" x14ac:dyDescent="0.25">
      <c r="A132" s="217" t="s">
        <v>784</v>
      </c>
      <c r="B132" s="217" t="s">
        <v>783</v>
      </c>
      <c r="C132" s="251">
        <f>+C133+C134+C135</f>
        <v>276343473.21000004</v>
      </c>
    </row>
    <row r="133" spans="1:3" x14ac:dyDescent="0.25">
      <c r="A133" s="217" t="s">
        <v>782</v>
      </c>
      <c r="B133" s="217" t="s">
        <v>781</v>
      </c>
      <c r="C133" s="251">
        <f>'[5]ETCA-II-13'!F10+'[5]ETCA-II-13'!F20+'[5]ETCA-II-13'!F25+'[5]ETCA-II-13'!F37+'[5]ETCA-II-13'!F47+'[5]ETCA-II-13'!F71+'[5]ETCA-II-13'!F74</f>
        <v>230621556.50000003</v>
      </c>
    </row>
    <row r="134" spans="1:3" x14ac:dyDescent="0.25">
      <c r="A134" s="217" t="s">
        <v>780</v>
      </c>
      <c r="B134" s="217" t="s">
        <v>779</v>
      </c>
      <c r="C134" s="251">
        <f>'[5]ETCA-II-13'!F37</f>
        <v>42495166.330000006</v>
      </c>
    </row>
    <row r="135" spans="1:3" x14ac:dyDescent="0.25">
      <c r="A135" s="217" t="s">
        <v>778</v>
      </c>
      <c r="B135" s="217" t="s">
        <v>777</v>
      </c>
      <c r="C135" s="251">
        <f>'[5]ETCA-II-13'!F275</f>
        <v>3226750.38</v>
      </c>
    </row>
    <row r="136" spans="1:3" x14ac:dyDescent="0.25">
      <c r="A136" s="217" t="s">
        <v>776</v>
      </c>
      <c r="B136" s="217" t="s">
        <v>775</v>
      </c>
      <c r="C136" s="251">
        <f>('[5]ETCA-II-13'!F80)+('[5]ETCA-II-13'!F158-'[5]ETCA-II-13'!F177-'[5]ETCA-II-13'!F275)</f>
        <v>179589674.64000005</v>
      </c>
    </row>
    <row r="137" spans="1:3" ht="24" x14ac:dyDescent="0.25">
      <c r="A137" s="217" t="s">
        <v>774</v>
      </c>
      <c r="B137" s="217" t="s">
        <v>773</v>
      </c>
      <c r="C137" s="190">
        <v>0</v>
      </c>
    </row>
    <row r="138" spans="1:3" x14ac:dyDescent="0.25">
      <c r="A138" s="217" t="s">
        <v>772</v>
      </c>
      <c r="B138" s="217" t="s">
        <v>771</v>
      </c>
      <c r="C138" s="260">
        <f>'[4]ETCA-I-01'!B24-'[4]ETCA-I-01'!C24</f>
        <v>-14028544.440000013</v>
      </c>
    </row>
    <row r="139" spans="1:3" x14ac:dyDescent="0.25">
      <c r="A139" s="217" t="s">
        <v>770</v>
      </c>
      <c r="B139" s="217" t="s">
        <v>769</v>
      </c>
      <c r="C139" s="260">
        <f>'[4]ETCA-I-01'!B12-'[4]ETCA-I-01'!C12</f>
        <v>-79226779.930000007</v>
      </c>
    </row>
    <row r="140" spans="1:3" ht="36" x14ac:dyDescent="0.25">
      <c r="A140" s="217" t="s">
        <v>768</v>
      </c>
      <c r="B140" s="217" t="s">
        <v>767</v>
      </c>
      <c r="C140" s="190">
        <v>0</v>
      </c>
    </row>
    <row r="141" spans="1:3" x14ac:dyDescent="0.25">
      <c r="A141" s="189"/>
      <c r="B141" s="189"/>
      <c r="C141" s="188"/>
    </row>
    <row r="142" spans="1:3" ht="24" x14ac:dyDescent="0.25">
      <c r="A142" s="189" t="s">
        <v>766</v>
      </c>
      <c r="B142" s="189" t="s">
        <v>765</v>
      </c>
      <c r="C142" s="188"/>
    </row>
    <row r="143" spans="1:3" x14ac:dyDescent="0.25">
      <c r="A143" s="189"/>
      <c r="B143" s="189"/>
      <c r="C143" s="188"/>
    </row>
    <row r="144" spans="1:3" x14ac:dyDescent="0.25">
      <c r="A144" s="189" t="s">
        <v>764</v>
      </c>
      <c r="B144" s="189" t="s">
        <v>763</v>
      </c>
      <c r="C144" s="188">
        <f>+C145+C148</f>
        <v>15359419.17</v>
      </c>
    </row>
    <row r="145" spans="1:3" x14ac:dyDescent="0.25">
      <c r="A145" s="217" t="s">
        <v>762</v>
      </c>
      <c r="B145" s="217" t="s">
        <v>761</v>
      </c>
      <c r="C145" s="190">
        <f>+C146+C147</f>
        <v>15359419.17</v>
      </c>
    </row>
    <row r="146" spans="1:3" x14ac:dyDescent="0.25">
      <c r="A146" s="217" t="s">
        <v>760</v>
      </c>
      <c r="B146" s="217" t="s">
        <v>759</v>
      </c>
      <c r="C146" s="260">
        <f>'[4]ETCA-I-03'!C46</f>
        <v>15359419.17</v>
      </c>
    </row>
    <row r="147" spans="1:3" x14ac:dyDescent="0.25">
      <c r="A147" s="217" t="s">
        <v>758</v>
      </c>
      <c r="B147" s="217" t="s">
        <v>757</v>
      </c>
      <c r="C147" s="190">
        <v>0</v>
      </c>
    </row>
    <row r="148" spans="1:3" x14ac:dyDescent="0.25">
      <c r="A148" s="217" t="s">
        <v>756</v>
      </c>
      <c r="B148" s="217" t="s">
        <v>755</v>
      </c>
      <c r="C148" s="190">
        <f>+C149+C150</f>
        <v>0</v>
      </c>
    </row>
    <row r="149" spans="1:3" x14ac:dyDescent="0.25">
      <c r="A149" s="217" t="s">
        <v>754</v>
      </c>
      <c r="B149" s="217" t="s">
        <v>753</v>
      </c>
      <c r="C149" s="190"/>
    </row>
    <row r="150" spans="1:3" ht="24" x14ac:dyDescent="0.25">
      <c r="A150" s="217" t="s">
        <v>752</v>
      </c>
      <c r="B150" s="217" t="s">
        <v>751</v>
      </c>
      <c r="C150" s="190">
        <f>'[3]ETCA-II-13'!F177</f>
        <v>0</v>
      </c>
    </row>
    <row r="151" spans="1:3" x14ac:dyDescent="0.25">
      <c r="A151" s="189"/>
      <c r="B151" s="189"/>
      <c r="C151" s="188"/>
    </row>
    <row r="152" spans="1:3" ht="24" x14ac:dyDescent="0.25">
      <c r="A152" s="189" t="s">
        <v>750</v>
      </c>
      <c r="B152" s="189" t="s">
        <v>749</v>
      </c>
      <c r="C152" s="188">
        <f>+C153+C156</f>
        <v>0</v>
      </c>
    </row>
    <row r="153" spans="1:3" x14ac:dyDescent="0.25">
      <c r="A153" s="217" t="s">
        <v>748</v>
      </c>
      <c r="B153" s="217" t="s">
        <v>747</v>
      </c>
      <c r="C153" s="190">
        <f>+C154+C155</f>
        <v>0</v>
      </c>
    </row>
    <row r="154" spans="1:3" x14ac:dyDescent="0.25">
      <c r="A154" s="217" t="s">
        <v>746</v>
      </c>
      <c r="B154" s="217" t="s">
        <v>745</v>
      </c>
      <c r="C154" s="190">
        <v>0</v>
      </c>
    </row>
    <row r="155" spans="1:3" x14ac:dyDescent="0.25">
      <c r="A155" s="217" t="s">
        <v>744</v>
      </c>
      <c r="B155" s="217" t="s">
        <v>738</v>
      </c>
      <c r="C155" s="190">
        <v>0</v>
      </c>
    </row>
    <row r="156" spans="1:3" x14ac:dyDescent="0.25">
      <c r="A156" s="217" t="s">
        <v>743</v>
      </c>
      <c r="B156" s="217" t="s">
        <v>742</v>
      </c>
      <c r="C156" s="190">
        <f>+C157+C158</f>
        <v>0</v>
      </c>
    </row>
    <row r="157" spans="1:3" x14ac:dyDescent="0.25">
      <c r="A157" s="217" t="s">
        <v>741</v>
      </c>
      <c r="B157" s="217" t="s">
        <v>740</v>
      </c>
      <c r="C157" s="190">
        <v>0</v>
      </c>
    </row>
    <row r="158" spans="1:3" x14ac:dyDescent="0.25">
      <c r="A158" s="217" t="s">
        <v>739</v>
      </c>
      <c r="B158" s="217" t="s">
        <v>738</v>
      </c>
      <c r="C158" s="190">
        <v>0</v>
      </c>
    </row>
    <row r="159" spans="1:3" x14ac:dyDescent="0.25">
      <c r="A159" s="189"/>
      <c r="B159" s="189"/>
      <c r="C159" s="188"/>
    </row>
    <row r="160" spans="1:3" ht="24" x14ac:dyDescent="0.25">
      <c r="A160" s="189" t="s">
        <v>737</v>
      </c>
      <c r="B160" s="189" t="s">
        <v>736</v>
      </c>
      <c r="C160" s="188">
        <f>+C161+C169+C177</f>
        <v>7590114.3399999999</v>
      </c>
    </row>
    <row r="161" spans="1:3" x14ac:dyDescent="0.25">
      <c r="A161" s="189" t="s">
        <v>735</v>
      </c>
      <c r="B161" s="189" t="s">
        <v>607</v>
      </c>
      <c r="C161" s="188">
        <f>+C162+C163+C164+C165+C166+C167+C168</f>
        <v>0</v>
      </c>
    </row>
    <row r="162" spans="1:3" x14ac:dyDescent="0.25">
      <c r="A162" s="217" t="s">
        <v>734</v>
      </c>
      <c r="B162" s="217" t="s">
        <v>605</v>
      </c>
      <c r="C162" s="190"/>
    </row>
    <row r="163" spans="1:3" x14ac:dyDescent="0.25">
      <c r="A163" s="217" t="s">
        <v>733</v>
      </c>
      <c r="B163" s="217" t="s">
        <v>732</v>
      </c>
      <c r="C163" s="190"/>
    </row>
    <row r="164" spans="1:3" x14ac:dyDescent="0.25">
      <c r="A164" s="217" t="s">
        <v>731</v>
      </c>
      <c r="B164" s="217" t="s">
        <v>603</v>
      </c>
      <c r="C164" s="190"/>
    </row>
    <row r="165" spans="1:3" x14ac:dyDescent="0.25">
      <c r="A165" s="217" t="s">
        <v>730</v>
      </c>
      <c r="B165" s="217" t="s">
        <v>601</v>
      </c>
      <c r="C165" s="190"/>
    </row>
    <row r="166" spans="1:3" x14ac:dyDescent="0.25">
      <c r="A166" s="217" t="s">
        <v>729</v>
      </c>
      <c r="B166" s="217" t="s">
        <v>63</v>
      </c>
      <c r="C166" s="190"/>
    </row>
    <row r="167" spans="1:3" x14ac:dyDescent="0.25">
      <c r="A167" s="217" t="s">
        <v>728</v>
      </c>
      <c r="B167" s="217" t="s">
        <v>727</v>
      </c>
      <c r="C167" s="190"/>
    </row>
    <row r="168" spans="1:3" x14ac:dyDescent="0.25">
      <c r="A168" s="217" t="s">
        <v>726</v>
      </c>
      <c r="B168" s="217" t="s">
        <v>725</v>
      </c>
      <c r="C168" s="190"/>
    </row>
    <row r="169" spans="1:3" x14ac:dyDescent="0.25">
      <c r="A169" s="189" t="s">
        <v>724</v>
      </c>
      <c r="B169" s="189" t="s">
        <v>598</v>
      </c>
      <c r="C169" s="188">
        <f>+C170+C175+C176</f>
        <v>7590114.3399999999</v>
      </c>
    </row>
    <row r="170" spans="1:3" x14ac:dyDescent="0.25">
      <c r="A170" s="217" t="s">
        <v>723</v>
      </c>
      <c r="B170" s="217" t="s">
        <v>596</v>
      </c>
      <c r="C170" s="190">
        <f>+C171+C172+C173+C174</f>
        <v>7590114.3399999999</v>
      </c>
    </row>
    <row r="171" spans="1:3" x14ac:dyDescent="0.25">
      <c r="A171" s="217" t="s">
        <v>722</v>
      </c>
      <c r="B171" s="217" t="s">
        <v>594</v>
      </c>
      <c r="C171" s="190"/>
    </row>
    <row r="172" spans="1:3" x14ac:dyDescent="0.25">
      <c r="A172" s="217" t="s">
        <v>721</v>
      </c>
      <c r="B172" s="217" t="s">
        <v>720</v>
      </c>
      <c r="C172" s="260">
        <f>'[4]ETCA-I-03'!C33</f>
        <v>7590114.3399999999</v>
      </c>
    </row>
    <row r="173" spans="1:3" x14ac:dyDescent="0.25">
      <c r="A173" s="217" t="s">
        <v>719</v>
      </c>
      <c r="B173" s="217" t="s">
        <v>718</v>
      </c>
      <c r="C173" s="190"/>
    </row>
    <row r="174" spans="1:3" ht="24" x14ac:dyDescent="0.25">
      <c r="A174" s="217" t="s">
        <v>717</v>
      </c>
      <c r="B174" s="217" t="s">
        <v>716</v>
      </c>
      <c r="C174" s="190"/>
    </row>
    <row r="175" spans="1:3" x14ac:dyDescent="0.25">
      <c r="A175" s="217" t="s">
        <v>715</v>
      </c>
      <c r="B175" s="217" t="s">
        <v>588</v>
      </c>
      <c r="C175" s="190"/>
    </row>
    <row r="176" spans="1:3" x14ac:dyDescent="0.25">
      <c r="A176" s="217" t="s">
        <v>714</v>
      </c>
      <c r="B176" s="217" t="s">
        <v>586</v>
      </c>
      <c r="C176" s="190"/>
    </row>
    <row r="177" spans="1:3" s="92" customFormat="1" x14ac:dyDescent="0.25">
      <c r="A177" s="189" t="s">
        <v>713</v>
      </c>
      <c r="B177" s="189" t="s">
        <v>584</v>
      </c>
      <c r="C177" s="188">
        <f>+C178+C179+C180</f>
        <v>0</v>
      </c>
    </row>
    <row r="178" spans="1:3" x14ac:dyDescent="0.25">
      <c r="A178" s="217" t="s">
        <v>712</v>
      </c>
      <c r="B178" s="217" t="s">
        <v>582</v>
      </c>
      <c r="C178" s="190"/>
    </row>
    <row r="179" spans="1:3" x14ac:dyDescent="0.25">
      <c r="A179" s="217" t="s">
        <v>711</v>
      </c>
      <c r="B179" s="217" t="s">
        <v>580</v>
      </c>
      <c r="C179" s="190"/>
    </row>
    <row r="180" spans="1:3" x14ac:dyDescent="0.25">
      <c r="A180" s="217" t="s">
        <v>710</v>
      </c>
      <c r="B180" s="217" t="s">
        <v>578</v>
      </c>
      <c r="C180" s="190"/>
    </row>
    <row r="181" spans="1:3" x14ac:dyDescent="0.25">
      <c r="A181" s="189"/>
      <c r="B181" s="189"/>
      <c r="C181" s="188"/>
    </row>
    <row r="182" spans="1:3" ht="36" x14ac:dyDescent="0.25">
      <c r="A182" s="189" t="s">
        <v>709</v>
      </c>
      <c r="B182" s="189" t="s">
        <v>708</v>
      </c>
      <c r="C182" s="188"/>
    </row>
    <row r="183" spans="1:3" x14ac:dyDescent="0.25">
      <c r="A183" s="189"/>
      <c r="B183" s="189"/>
      <c r="C183" s="188"/>
    </row>
    <row r="184" spans="1:3" x14ac:dyDescent="0.25">
      <c r="A184" s="189" t="s">
        <v>707</v>
      </c>
      <c r="B184" s="189" t="s">
        <v>12</v>
      </c>
      <c r="C184" s="188"/>
    </row>
    <row r="185" spans="1:3" x14ac:dyDescent="0.25">
      <c r="A185" s="189"/>
      <c r="B185" s="189"/>
      <c r="C185" s="188"/>
    </row>
    <row r="186" spans="1:3" x14ac:dyDescent="0.25">
      <c r="A186" s="189" t="s">
        <v>706</v>
      </c>
      <c r="B186" s="189" t="s">
        <v>705</v>
      </c>
      <c r="C186" s="188">
        <f>+C187+C188+C189+C190</f>
        <v>29905245.140000015</v>
      </c>
    </row>
    <row r="187" spans="1:3" x14ac:dyDescent="0.25">
      <c r="A187" s="217" t="s">
        <v>704</v>
      </c>
      <c r="B187" s="217" t="s">
        <v>2</v>
      </c>
      <c r="C187" s="190"/>
    </row>
    <row r="188" spans="1:3" x14ac:dyDescent="0.25">
      <c r="A188" s="217" t="s">
        <v>703</v>
      </c>
      <c r="B188" s="217" t="s">
        <v>3</v>
      </c>
      <c r="C188" s="260">
        <f>'[4]ETCA-I-01'!F24-'[4]ETCA-I-01'!G24</f>
        <v>29905245.140000015</v>
      </c>
    </row>
    <row r="189" spans="1:3" ht="24" x14ac:dyDescent="0.25">
      <c r="A189" s="217" t="s">
        <v>702</v>
      </c>
      <c r="B189" s="217" t="s">
        <v>701</v>
      </c>
      <c r="C189" s="190"/>
    </row>
    <row r="190" spans="1:3" ht="24" x14ac:dyDescent="0.25">
      <c r="A190" s="217" t="s">
        <v>700</v>
      </c>
      <c r="B190" s="217" t="s">
        <v>699</v>
      </c>
      <c r="C190" s="190"/>
    </row>
    <row r="191" spans="1:3" x14ac:dyDescent="0.25">
      <c r="A191" s="189"/>
      <c r="B191" s="189"/>
      <c r="C191" s="188"/>
    </row>
    <row r="192" spans="1:3" x14ac:dyDescent="0.25">
      <c r="A192" s="189">
        <v>2.2000000000000002</v>
      </c>
      <c r="B192" s="189" t="s">
        <v>698</v>
      </c>
      <c r="C192" s="188">
        <f>+C194+C195+C215+C224+C229+C242+C260</f>
        <v>483318.48</v>
      </c>
    </row>
    <row r="193" spans="1:3" x14ac:dyDescent="0.25">
      <c r="A193" s="189"/>
      <c r="B193" s="189"/>
      <c r="C193" s="188"/>
    </row>
    <row r="194" spans="1:3" x14ac:dyDescent="0.25">
      <c r="A194" s="189" t="s">
        <v>697</v>
      </c>
      <c r="B194" s="189" t="s">
        <v>696</v>
      </c>
      <c r="C194" s="188"/>
    </row>
    <row r="195" spans="1:3" x14ac:dyDescent="0.25">
      <c r="A195" s="189" t="s">
        <v>695</v>
      </c>
      <c r="B195" s="189" t="s">
        <v>694</v>
      </c>
      <c r="C195" s="188">
        <f>+C196+C200+C204+C205+C208</f>
        <v>483318.48</v>
      </c>
    </row>
    <row r="196" spans="1:3" x14ac:dyDescent="0.25">
      <c r="A196" s="217" t="s">
        <v>693</v>
      </c>
      <c r="B196" s="217" t="s">
        <v>692</v>
      </c>
      <c r="C196" s="190">
        <f>+C197+C198+C199</f>
        <v>0</v>
      </c>
    </row>
    <row r="197" spans="1:3" x14ac:dyDescent="0.25">
      <c r="A197" s="217" t="s">
        <v>691</v>
      </c>
      <c r="B197" s="217" t="s">
        <v>690</v>
      </c>
      <c r="C197" s="190"/>
    </row>
    <row r="198" spans="1:3" x14ac:dyDescent="0.25">
      <c r="A198" s="217" t="s">
        <v>689</v>
      </c>
      <c r="B198" s="217" t="s">
        <v>688</v>
      </c>
      <c r="C198" s="190"/>
    </row>
    <row r="199" spans="1:3" x14ac:dyDescent="0.25">
      <c r="A199" s="217" t="s">
        <v>687</v>
      </c>
      <c r="B199" s="217" t="s">
        <v>686</v>
      </c>
      <c r="C199" s="190"/>
    </row>
    <row r="200" spans="1:3" x14ac:dyDescent="0.25">
      <c r="A200" s="217" t="s">
        <v>685</v>
      </c>
      <c r="B200" s="217" t="s">
        <v>684</v>
      </c>
      <c r="C200" s="190">
        <f>+C201+C202+C203</f>
        <v>483318.48</v>
      </c>
    </row>
    <row r="201" spans="1:3" x14ac:dyDescent="0.25">
      <c r="A201" s="217" t="s">
        <v>683</v>
      </c>
      <c r="B201" s="217" t="s">
        <v>682</v>
      </c>
      <c r="C201" s="190"/>
    </row>
    <row r="202" spans="1:3" ht="24" x14ac:dyDescent="0.25">
      <c r="A202" s="217" t="s">
        <v>681</v>
      </c>
      <c r="B202" s="217" t="s">
        <v>680</v>
      </c>
      <c r="C202" s="190"/>
    </row>
    <row r="203" spans="1:3" x14ac:dyDescent="0.25">
      <c r="A203" s="217" t="s">
        <v>679</v>
      </c>
      <c r="B203" s="217" t="s">
        <v>678</v>
      </c>
      <c r="C203" s="260">
        <f>'[5]ETCA-II-13'!F296</f>
        <v>483318.48</v>
      </c>
    </row>
    <row r="204" spans="1:3" x14ac:dyDescent="0.25">
      <c r="A204" s="217" t="s">
        <v>677</v>
      </c>
      <c r="B204" s="217" t="s">
        <v>676</v>
      </c>
      <c r="C204" s="190">
        <f>'[5]ETCA-II-13'!F320</f>
        <v>0</v>
      </c>
    </row>
    <row r="205" spans="1:3" x14ac:dyDescent="0.25">
      <c r="A205" s="217" t="s">
        <v>675</v>
      </c>
      <c r="B205" s="217" t="s">
        <v>674</v>
      </c>
      <c r="C205" s="190">
        <f>+C206+C207</f>
        <v>0</v>
      </c>
    </row>
    <row r="206" spans="1:3" ht="24" x14ac:dyDescent="0.25">
      <c r="A206" s="217" t="s">
        <v>673</v>
      </c>
      <c r="B206" s="217" t="s">
        <v>672</v>
      </c>
      <c r="C206" s="190"/>
    </row>
    <row r="207" spans="1:3" ht="24" x14ac:dyDescent="0.25">
      <c r="A207" s="217" t="s">
        <v>671</v>
      </c>
      <c r="B207" s="217" t="s">
        <v>670</v>
      </c>
      <c r="C207" s="190"/>
    </row>
    <row r="208" spans="1:3" x14ac:dyDescent="0.25">
      <c r="A208" s="217" t="s">
        <v>669</v>
      </c>
      <c r="B208" s="217" t="s">
        <v>668</v>
      </c>
      <c r="C208" s="190">
        <f>+C209+C210+C211+C212+C213</f>
        <v>0</v>
      </c>
    </row>
    <row r="209" spans="1:3" x14ac:dyDescent="0.25">
      <c r="A209" s="217" t="s">
        <v>667</v>
      </c>
      <c r="B209" s="217" t="s">
        <v>666</v>
      </c>
      <c r="C209" s="190"/>
    </row>
    <row r="210" spans="1:3" x14ac:dyDescent="0.25">
      <c r="A210" s="217" t="s">
        <v>665</v>
      </c>
      <c r="B210" s="217" t="s">
        <v>664</v>
      </c>
      <c r="C210" s="190"/>
    </row>
    <row r="211" spans="1:3" x14ac:dyDescent="0.25">
      <c r="A211" s="217" t="s">
        <v>663</v>
      </c>
      <c r="B211" s="217" t="s">
        <v>662</v>
      </c>
      <c r="C211" s="190"/>
    </row>
    <row r="212" spans="1:3" ht="24" x14ac:dyDescent="0.25">
      <c r="A212" s="217" t="s">
        <v>661</v>
      </c>
      <c r="B212" s="217" t="s">
        <v>660</v>
      </c>
      <c r="C212" s="190"/>
    </row>
    <row r="213" spans="1:3" x14ac:dyDescent="0.25">
      <c r="A213" s="217" t="s">
        <v>659</v>
      </c>
      <c r="B213" s="217" t="s">
        <v>658</v>
      </c>
      <c r="C213" s="190"/>
    </row>
    <row r="214" spans="1:3" x14ac:dyDescent="0.25">
      <c r="A214" s="189"/>
      <c r="B214" s="189"/>
      <c r="C214" s="188"/>
    </row>
    <row r="215" spans="1:3" x14ac:dyDescent="0.25">
      <c r="A215" s="217" t="s">
        <v>657</v>
      </c>
      <c r="B215" s="189" t="s">
        <v>656</v>
      </c>
      <c r="C215" s="188">
        <f>+C216+C217+C218+C219+C220+C221+C222</f>
        <v>0</v>
      </c>
    </row>
    <row r="216" spans="1:3" x14ac:dyDescent="0.25">
      <c r="A216" s="217" t="s">
        <v>655</v>
      </c>
      <c r="B216" s="217" t="s">
        <v>10</v>
      </c>
      <c r="C216" s="190"/>
    </row>
    <row r="217" spans="1:3" x14ac:dyDescent="0.25">
      <c r="A217" s="217" t="s">
        <v>654</v>
      </c>
      <c r="B217" s="217" t="s">
        <v>653</v>
      </c>
      <c r="C217" s="190"/>
    </row>
    <row r="218" spans="1:3" x14ac:dyDescent="0.25">
      <c r="A218" s="217" t="s">
        <v>652</v>
      </c>
      <c r="B218" s="217" t="s">
        <v>651</v>
      </c>
      <c r="C218" s="190"/>
    </row>
    <row r="219" spans="1:3" x14ac:dyDescent="0.25">
      <c r="A219" s="217" t="s">
        <v>650</v>
      </c>
      <c r="B219" s="217" t="s">
        <v>649</v>
      </c>
      <c r="C219" s="190"/>
    </row>
    <row r="220" spans="1:3" x14ac:dyDescent="0.25">
      <c r="A220" s="217" t="s">
        <v>648</v>
      </c>
      <c r="B220" s="217" t="s">
        <v>647</v>
      </c>
      <c r="C220" s="190"/>
    </row>
    <row r="221" spans="1:3" x14ac:dyDescent="0.25">
      <c r="A221" s="217" t="s">
        <v>646</v>
      </c>
      <c r="B221" s="217" t="s">
        <v>645</v>
      </c>
      <c r="C221" s="190"/>
    </row>
    <row r="222" spans="1:3" ht="24" x14ac:dyDescent="0.25">
      <c r="A222" s="217" t="s">
        <v>644</v>
      </c>
      <c r="B222" s="217" t="s">
        <v>643</v>
      </c>
      <c r="C222" s="190"/>
    </row>
    <row r="223" spans="1:3" x14ac:dyDescent="0.25">
      <c r="A223" s="189"/>
      <c r="B223" s="189"/>
      <c r="C223" s="188"/>
    </row>
    <row r="224" spans="1:3" x14ac:dyDescent="0.25">
      <c r="A224" s="189" t="s">
        <v>642</v>
      </c>
      <c r="B224" s="189" t="s">
        <v>641</v>
      </c>
      <c r="C224" s="188">
        <f>+C225+C226+C227</f>
        <v>0</v>
      </c>
    </row>
    <row r="225" spans="1:3" x14ac:dyDescent="0.25">
      <c r="A225" s="217" t="s">
        <v>640</v>
      </c>
      <c r="B225" s="217" t="s">
        <v>639</v>
      </c>
      <c r="C225" s="190"/>
    </row>
    <row r="226" spans="1:3" x14ac:dyDescent="0.25">
      <c r="A226" s="217" t="s">
        <v>638</v>
      </c>
      <c r="B226" s="217" t="s">
        <v>637</v>
      </c>
      <c r="C226" s="190"/>
    </row>
    <row r="227" spans="1:3" x14ac:dyDescent="0.25">
      <c r="A227" s="217" t="s">
        <v>636</v>
      </c>
      <c r="B227" s="217" t="s">
        <v>635</v>
      </c>
      <c r="C227" s="190"/>
    </row>
    <row r="228" spans="1:3" x14ac:dyDescent="0.25">
      <c r="A228" s="189"/>
      <c r="B228" s="189"/>
      <c r="C228" s="188"/>
    </row>
    <row r="229" spans="1:3" x14ac:dyDescent="0.25">
      <c r="A229" s="189" t="s">
        <v>634</v>
      </c>
      <c r="B229" s="189" t="s">
        <v>633</v>
      </c>
      <c r="C229" s="188">
        <f>+C230+C236</f>
        <v>0</v>
      </c>
    </row>
    <row r="230" spans="1:3" ht="24" x14ac:dyDescent="0.25">
      <c r="A230" s="217" t="s">
        <v>632</v>
      </c>
      <c r="B230" s="217" t="s">
        <v>631</v>
      </c>
      <c r="C230" s="190">
        <f>+C231+C232+C233+C234+C235</f>
        <v>0</v>
      </c>
    </row>
    <row r="231" spans="1:3" x14ac:dyDescent="0.25">
      <c r="A231" s="217" t="s">
        <v>630</v>
      </c>
      <c r="B231" s="217" t="s">
        <v>629</v>
      </c>
      <c r="C231" s="190"/>
    </row>
    <row r="232" spans="1:3" x14ac:dyDescent="0.25">
      <c r="A232" s="217" t="s">
        <v>628</v>
      </c>
      <c r="B232" s="217" t="s">
        <v>627</v>
      </c>
      <c r="C232" s="190"/>
    </row>
    <row r="233" spans="1:3" x14ac:dyDescent="0.25">
      <c r="A233" s="217" t="s">
        <v>626</v>
      </c>
      <c r="B233" s="217" t="s">
        <v>625</v>
      </c>
      <c r="C233" s="190"/>
    </row>
    <row r="234" spans="1:3" x14ac:dyDescent="0.25">
      <c r="A234" s="217" t="s">
        <v>624</v>
      </c>
      <c r="B234" s="217" t="s">
        <v>623</v>
      </c>
      <c r="C234" s="190"/>
    </row>
    <row r="235" spans="1:3" x14ac:dyDescent="0.25">
      <c r="A235" s="217" t="s">
        <v>622</v>
      </c>
      <c r="B235" s="217" t="s">
        <v>621</v>
      </c>
      <c r="C235" s="190"/>
    </row>
    <row r="236" spans="1:3" ht="24" x14ac:dyDescent="0.25">
      <c r="A236" s="217" t="s">
        <v>620</v>
      </c>
      <c r="B236" s="217" t="s">
        <v>619</v>
      </c>
      <c r="C236" s="190">
        <f>+C237+C238+C239+C240</f>
        <v>0</v>
      </c>
    </row>
    <row r="237" spans="1:3" x14ac:dyDescent="0.25">
      <c r="A237" s="217" t="s">
        <v>618</v>
      </c>
      <c r="B237" s="217" t="s">
        <v>617</v>
      </c>
      <c r="C237" s="190"/>
    </row>
    <row r="238" spans="1:3" x14ac:dyDescent="0.25">
      <c r="A238" s="217" t="s">
        <v>616</v>
      </c>
      <c r="B238" s="217" t="s">
        <v>615</v>
      </c>
      <c r="C238" s="190"/>
    </row>
    <row r="239" spans="1:3" x14ac:dyDescent="0.25">
      <c r="A239" s="217" t="s">
        <v>614</v>
      </c>
      <c r="B239" s="217" t="s">
        <v>613</v>
      </c>
      <c r="C239" s="190"/>
    </row>
    <row r="240" spans="1:3" x14ac:dyDescent="0.25">
      <c r="A240" s="217" t="s">
        <v>612</v>
      </c>
      <c r="B240" s="217" t="s">
        <v>611</v>
      </c>
      <c r="C240" s="190"/>
    </row>
    <row r="241" spans="1:3" x14ac:dyDescent="0.25">
      <c r="A241" s="189"/>
      <c r="B241" s="189"/>
      <c r="C241" s="188"/>
    </row>
    <row r="242" spans="1:3" ht="24" x14ac:dyDescent="0.25">
      <c r="A242" s="189" t="s">
        <v>610</v>
      </c>
      <c r="B242" s="189" t="s">
        <v>609</v>
      </c>
      <c r="C242" s="188">
        <f>+C243+C248+C255</f>
        <v>0</v>
      </c>
    </row>
    <row r="243" spans="1:3" x14ac:dyDescent="0.25">
      <c r="A243" s="217" t="s">
        <v>608</v>
      </c>
      <c r="B243" s="217" t="s">
        <v>607</v>
      </c>
      <c r="C243" s="190">
        <f>+C244+C245+C246+C247</f>
        <v>0</v>
      </c>
    </row>
    <row r="244" spans="1:3" x14ac:dyDescent="0.25">
      <c r="A244" s="217" t="s">
        <v>606</v>
      </c>
      <c r="B244" s="217" t="s">
        <v>605</v>
      </c>
      <c r="C244" s="190"/>
    </row>
    <row r="245" spans="1:3" x14ac:dyDescent="0.25">
      <c r="A245" s="217" t="s">
        <v>604</v>
      </c>
      <c r="B245" s="217" t="s">
        <v>603</v>
      </c>
      <c r="C245" s="190"/>
    </row>
    <row r="246" spans="1:3" x14ac:dyDescent="0.25">
      <c r="A246" s="217" t="s">
        <v>602</v>
      </c>
      <c r="B246" s="217" t="s">
        <v>601</v>
      </c>
      <c r="C246" s="190"/>
    </row>
    <row r="247" spans="1:3" x14ac:dyDescent="0.25">
      <c r="A247" s="217" t="s">
        <v>600</v>
      </c>
      <c r="B247" s="217" t="s">
        <v>63</v>
      </c>
      <c r="C247" s="190"/>
    </row>
    <row r="248" spans="1:3" x14ac:dyDescent="0.25">
      <c r="A248" s="217" t="s">
        <v>599</v>
      </c>
      <c r="B248" s="217" t="s">
        <v>598</v>
      </c>
      <c r="C248" s="190">
        <f>+C249+C253+C254</f>
        <v>0</v>
      </c>
    </row>
    <row r="249" spans="1:3" x14ac:dyDescent="0.25">
      <c r="A249" s="217" t="s">
        <v>597</v>
      </c>
      <c r="B249" s="217" t="s">
        <v>596</v>
      </c>
      <c r="C249" s="190">
        <f>+C250+C251+C252</f>
        <v>0</v>
      </c>
    </row>
    <row r="250" spans="1:3" x14ac:dyDescent="0.25">
      <c r="A250" s="217" t="s">
        <v>595</v>
      </c>
      <c r="B250" s="217" t="s">
        <v>594</v>
      </c>
      <c r="C250" s="190"/>
    </row>
    <row r="251" spans="1:3" x14ac:dyDescent="0.25">
      <c r="A251" s="217" t="s">
        <v>593</v>
      </c>
      <c r="B251" s="217" t="s">
        <v>592</v>
      </c>
      <c r="C251" s="190"/>
    </row>
    <row r="252" spans="1:3" ht="24" x14ac:dyDescent="0.25">
      <c r="A252" s="217" t="s">
        <v>591</v>
      </c>
      <c r="B252" s="217" t="s">
        <v>590</v>
      </c>
      <c r="C252" s="190"/>
    </row>
    <row r="253" spans="1:3" x14ac:dyDescent="0.25">
      <c r="A253" s="217" t="s">
        <v>589</v>
      </c>
      <c r="B253" s="217" t="s">
        <v>588</v>
      </c>
      <c r="C253" s="190"/>
    </row>
    <row r="254" spans="1:3" x14ac:dyDescent="0.25">
      <c r="A254" s="217" t="s">
        <v>587</v>
      </c>
      <c r="B254" s="217" t="s">
        <v>586</v>
      </c>
      <c r="C254" s="190"/>
    </row>
    <row r="255" spans="1:3" x14ac:dyDescent="0.25">
      <c r="A255" s="217" t="s">
        <v>585</v>
      </c>
      <c r="B255" s="217" t="s">
        <v>584</v>
      </c>
      <c r="C255" s="190">
        <f>+C256+C257+C258</f>
        <v>0</v>
      </c>
    </row>
    <row r="256" spans="1:3" x14ac:dyDescent="0.25">
      <c r="A256" s="217" t="s">
        <v>583</v>
      </c>
      <c r="B256" s="217" t="s">
        <v>582</v>
      </c>
      <c r="C256" s="190"/>
    </row>
    <row r="257" spans="1:3" x14ac:dyDescent="0.25">
      <c r="A257" s="217" t="s">
        <v>581</v>
      </c>
      <c r="B257" s="217" t="s">
        <v>580</v>
      </c>
      <c r="C257" s="190"/>
    </row>
    <row r="258" spans="1:3" x14ac:dyDescent="0.25">
      <c r="A258" s="217" t="s">
        <v>579</v>
      </c>
      <c r="B258" s="217" t="s">
        <v>578</v>
      </c>
      <c r="C258" s="190"/>
    </row>
    <row r="259" spans="1:3" x14ac:dyDescent="0.25">
      <c r="A259" s="189"/>
      <c r="B259" s="189"/>
      <c r="C259" s="188"/>
    </row>
    <row r="260" spans="1:3" ht="24" x14ac:dyDescent="0.25">
      <c r="A260" s="189" t="s">
        <v>577</v>
      </c>
      <c r="B260" s="189" t="s">
        <v>576</v>
      </c>
      <c r="C260" s="188">
        <f>+C261+C266+C267+C268</f>
        <v>0</v>
      </c>
    </row>
    <row r="261" spans="1:3" x14ac:dyDescent="0.25">
      <c r="A261" s="217" t="s">
        <v>575</v>
      </c>
      <c r="B261" s="217" t="s">
        <v>32</v>
      </c>
      <c r="C261" s="190">
        <f>+C262+C265</f>
        <v>0</v>
      </c>
    </row>
    <row r="262" spans="1:3" x14ac:dyDescent="0.25">
      <c r="A262" s="217" t="s">
        <v>574</v>
      </c>
      <c r="B262" s="217" t="s">
        <v>564</v>
      </c>
      <c r="C262" s="190">
        <f>+C263+C264</f>
        <v>0</v>
      </c>
    </row>
    <row r="263" spans="1:3" x14ac:dyDescent="0.25">
      <c r="A263" s="217" t="s">
        <v>573</v>
      </c>
      <c r="B263" s="217" t="s">
        <v>562</v>
      </c>
      <c r="C263" s="190"/>
    </row>
    <row r="264" spans="1:3" x14ac:dyDescent="0.25">
      <c r="A264" s="217" t="s">
        <v>572</v>
      </c>
      <c r="B264" s="217" t="s">
        <v>560</v>
      </c>
      <c r="C264" s="190"/>
    </row>
    <row r="265" spans="1:3" x14ac:dyDescent="0.25">
      <c r="A265" s="217" t="s">
        <v>571</v>
      </c>
      <c r="B265" s="217" t="s">
        <v>558</v>
      </c>
      <c r="C265" s="190"/>
    </row>
    <row r="266" spans="1:3" ht="24" x14ac:dyDescent="0.25">
      <c r="A266" s="217" t="s">
        <v>570</v>
      </c>
      <c r="B266" s="217" t="s">
        <v>569</v>
      </c>
      <c r="C266" s="190"/>
    </row>
    <row r="267" spans="1:3" ht="24" x14ac:dyDescent="0.25">
      <c r="A267" s="217" t="s">
        <v>568</v>
      </c>
      <c r="B267" s="217" t="s">
        <v>567</v>
      </c>
      <c r="C267" s="190"/>
    </row>
    <row r="268" spans="1:3" x14ac:dyDescent="0.25">
      <c r="A268" s="217" t="s">
        <v>566</v>
      </c>
      <c r="B268" s="217" t="s">
        <v>33</v>
      </c>
      <c r="C268" s="190">
        <f>+C269+C272</f>
        <v>0</v>
      </c>
    </row>
    <row r="269" spans="1:3" x14ac:dyDescent="0.25">
      <c r="A269" s="217" t="s">
        <v>565</v>
      </c>
      <c r="B269" s="217" t="s">
        <v>564</v>
      </c>
      <c r="C269" s="190">
        <f>+C270+C271</f>
        <v>0</v>
      </c>
    </row>
    <row r="270" spans="1:3" x14ac:dyDescent="0.25">
      <c r="A270" s="217" t="s">
        <v>563</v>
      </c>
      <c r="B270" s="217" t="s">
        <v>562</v>
      </c>
      <c r="C270" s="190"/>
    </row>
    <row r="271" spans="1:3" x14ac:dyDescent="0.25">
      <c r="A271" s="217" t="s">
        <v>561</v>
      </c>
      <c r="B271" s="217" t="s">
        <v>560</v>
      </c>
      <c r="C271" s="190"/>
    </row>
    <row r="272" spans="1:3" x14ac:dyDescent="0.25">
      <c r="A272" s="217" t="s">
        <v>559</v>
      </c>
      <c r="B272" s="217" t="s">
        <v>558</v>
      </c>
      <c r="C272" s="190"/>
    </row>
    <row r="273" spans="1:3" x14ac:dyDescent="0.25">
      <c r="A273" s="189"/>
      <c r="B273" s="189"/>
      <c r="C273" s="188"/>
    </row>
    <row r="274" spans="1:3" x14ac:dyDescent="0.25">
      <c r="A274" s="189"/>
      <c r="B274" s="189" t="s">
        <v>557</v>
      </c>
      <c r="C274" s="188">
        <f>+C128</f>
        <v>416015920.61000013</v>
      </c>
    </row>
    <row r="275" spans="1:3" x14ac:dyDescent="0.25">
      <c r="A275" s="189"/>
      <c r="B275" s="189"/>
      <c r="C275" s="188"/>
    </row>
    <row r="276" spans="1:3" x14ac:dyDescent="0.25">
      <c r="A276" s="189"/>
      <c r="B276" s="189"/>
      <c r="C276" s="188"/>
    </row>
    <row r="277" spans="1:3" x14ac:dyDescent="0.25">
      <c r="A277" s="189"/>
      <c r="B277" s="189"/>
      <c r="C277" s="188"/>
    </row>
    <row r="278" spans="1:3" s="191" customFormat="1" x14ac:dyDescent="0.25">
      <c r="A278" s="193">
        <v>3</v>
      </c>
      <c r="B278" s="193" t="s">
        <v>556</v>
      </c>
      <c r="C278" s="192">
        <f>+C280+C398</f>
        <v>105750193.56000012</v>
      </c>
    </row>
    <row r="279" spans="1:3" x14ac:dyDescent="0.25">
      <c r="A279" s="189"/>
      <c r="B279" s="189"/>
      <c r="C279" s="188"/>
    </row>
    <row r="280" spans="1:3" x14ac:dyDescent="0.25">
      <c r="A280" s="189">
        <v>3.1</v>
      </c>
      <c r="B280" s="189" t="s">
        <v>555</v>
      </c>
      <c r="C280" s="188">
        <f>+C282+C335+C393</f>
        <v>149366314.91000009</v>
      </c>
    </row>
    <row r="281" spans="1:3" x14ac:dyDescent="0.25">
      <c r="A281" s="189"/>
      <c r="B281" s="189"/>
      <c r="C281" s="188"/>
    </row>
    <row r="282" spans="1:3" x14ac:dyDescent="0.25">
      <c r="A282" s="189" t="s">
        <v>554</v>
      </c>
      <c r="B282" s="189" t="s">
        <v>553</v>
      </c>
      <c r="C282" s="188">
        <f>+C283+C316</f>
        <v>178328574.75000006</v>
      </c>
    </row>
    <row r="283" spans="1:3" ht="24" x14ac:dyDescent="0.25">
      <c r="A283" s="217" t="s">
        <v>552</v>
      </c>
      <c r="B283" s="217" t="s">
        <v>551</v>
      </c>
      <c r="C283" s="251">
        <f>+C284+C292+C297+C303+C306+C307</f>
        <v>178329898.75000006</v>
      </c>
    </row>
    <row r="284" spans="1:3" ht="42.75" customHeight="1" x14ac:dyDescent="0.25">
      <c r="A284" s="217" t="s">
        <v>550</v>
      </c>
      <c r="B284" s="217" t="s">
        <v>549</v>
      </c>
      <c r="C284" s="190">
        <f>SUM(C285:C291)</f>
        <v>-27538869.460000005</v>
      </c>
    </row>
    <row r="285" spans="1:3" x14ac:dyDescent="0.25">
      <c r="A285" s="217" t="s">
        <v>548</v>
      </c>
      <c r="B285" s="217" t="s">
        <v>404</v>
      </c>
      <c r="C285" s="190">
        <f>'[4]ETCA-I-02'!B9-'[4]ETCA-I-02'!C9</f>
        <v>0</v>
      </c>
    </row>
    <row r="286" spans="1:3" x14ac:dyDescent="0.25">
      <c r="A286" s="217" t="s">
        <v>547</v>
      </c>
      <c r="B286" s="217" t="s">
        <v>402</v>
      </c>
      <c r="C286" s="260">
        <f>'[4]ETCA-I-02'!B10-'[4]ETCA-I-02'!C10</f>
        <v>-12835928.680000007</v>
      </c>
    </row>
    <row r="287" spans="1:3" x14ac:dyDescent="0.25">
      <c r="A287" s="217" t="s">
        <v>546</v>
      </c>
      <c r="B287" s="217" t="s">
        <v>400</v>
      </c>
      <c r="C287" s="190">
        <v>0</v>
      </c>
    </row>
    <row r="288" spans="1:3" x14ac:dyDescent="0.25">
      <c r="A288" s="217" t="s">
        <v>545</v>
      </c>
      <c r="B288" s="217" t="s">
        <v>544</v>
      </c>
      <c r="C288" s="260">
        <f>'[4]ETCA-I-02'!B12-'[4]ETCA-I-02'!C12</f>
        <v>-14702940.779999997</v>
      </c>
    </row>
    <row r="289" spans="1:3" x14ac:dyDescent="0.25">
      <c r="A289" s="217" t="s">
        <v>543</v>
      </c>
      <c r="B289" s="217" t="s">
        <v>396</v>
      </c>
      <c r="C289" s="190">
        <v>0</v>
      </c>
    </row>
    <row r="290" spans="1:3" ht="24" x14ac:dyDescent="0.25">
      <c r="A290" s="217" t="s">
        <v>542</v>
      </c>
      <c r="B290" s="217" t="s">
        <v>541</v>
      </c>
      <c r="C290" s="190">
        <v>0</v>
      </c>
    </row>
    <row r="291" spans="1:3" x14ac:dyDescent="0.25">
      <c r="A291" s="217" t="s">
        <v>540</v>
      </c>
      <c r="B291" s="217" t="s">
        <v>392</v>
      </c>
      <c r="C291" s="190">
        <v>0</v>
      </c>
    </row>
    <row r="292" spans="1:3" x14ac:dyDescent="0.25">
      <c r="A292" s="358" t="s">
        <v>539</v>
      </c>
      <c r="B292" s="358" t="s">
        <v>538</v>
      </c>
      <c r="C292" s="190">
        <f>SUM(C294:C296)</f>
        <v>0</v>
      </c>
    </row>
    <row r="293" spans="1:3" x14ac:dyDescent="0.25">
      <c r="A293" s="358"/>
      <c r="B293" s="358"/>
      <c r="C293" s="190"/>
    </row>
    <row r="294" spans="1:3" x14ac:dyDescent="0.25">
      <c r="A294" s="217" t="s">
        <v>537</v>
      </c>
      <c r="B294" s="217" t="s">
        <v>17</v>
      </c>
      <c r="C294" s="190"/>
    </row>
    <row r="295" spans="1:3" x14ac:dyDescent="0.25">
      <c r="A295" s="217" t="s">
        <v>536</v>
      </c>
      <c r="B295" s="217" t="s">
        <v>535</v>
      </c>
      <c r="C295" s="190"/>
    </row>
    <row r="296" spans="1:3" x14ac:dyDescent="0.25">
      <c r="A296" s="217" t="s">
        <v>534</v>
      </c>
      <c r="B296" s="217" t="s">
        <v>34</v>
      </c>
      <c r="C296" s="190"/>
    </row>
    <row r="297" spans="1:3" x14ac:dyDescent="0.25">
      <c r="A297" s="358" t="s">
        <v>533</v>
      </c>
      <c r="B297" s="358" t="s">
        <v>532</v>
      </c>
      <c r="C297" s="190">
        <f>SUM(C299:C302)</f>
        <v>192982436.26000005</v>
      </c>
    </row>
    <row r="298" spans="1:3" x14ac:dyDescent="0.25">
      <c r="A298" s="358"/>
      <c r="B298" s="358"/>
      <c r="C298" s="190"/>
    </row>
    <row r="299" spans="1:3" x14ac:dyDescent="0.25">
      <c r="A299" s="217" t="s">
        <v>531</v>
      </c>
      <c r="B299" s="217" t="s">
        <v>383</v>
      </c>
      <c r="C299" s="260">
        <f>'[4]ETCA-I-02'!B18-'[4]ETCA-I-02'!C18</f>
        <v>196906234.28000003</v>
      </c>
    </row>
    <row r="300" spans="1:3" x14ac:dyDescent="0.25">
      <c r="A300" s="217" t="s">
        <v>530</v>
      </c>
      <c r="B300" s="217" t="s">
        <v>381</v>
      </c>
      <c r="C300" s="260">
        <f>'[4]ETCA-I-02'!B19-'[4]ETCA-I-02'!C19</f>
        <v>-3923798.0199999809</v>
      </c>
    </row>
    <row r="301" spans="1:3" x14ac:dyDescent="0.25">
      <c r="A301" s="217" t="s">
        <v>529</v>
      </c>
      <c r="B301" s="217" t="s">
        <v>379</v>
      </c>
      <c r="C301" s="190"/>
    </row>
    <row r="302" spans="1:3" x14ac:dyDescent="0.25">
      <c r="A302" s="217" t="s">
        <v>528</v>
      </c>
      <c r="B302" s="217" t="s">
        <v>527</v>
      </c>
      <c r="C302" s="190"/>
    </row>
    <row r="303" spans="1:3" x14ac:dyDescent="0.25">
      <c r="A303" s="358" t="s">
        <v>526</v>
      </c>
      <c r="B303" s="358" t="s">
        <v>525</v>
      </c>
      <c r="C303" s="190">
        <f>+C305</f>
        <v>1122841.1500000004</v>
      </c>
    </row>
    <row r="304" spans="1:3" x14ac:dyDescent="0.25">
      <c r="A304" s="358"/>
      <c r="B304" s="358"/>
      <c r="C304" s="190"/>
    </row>
    <row r="305" spans="1:3" ht="24" x14ac:dyDescent="0.25">
      <c r="A305" s="217" t="s">
        <v>524</v>
      </c>
      <c r="B305" s="217" t="s">
        <v>373</v>
      </c>
      <c r="C305" s="260">
        <f>'[4]ETCA-I-02'!B23-'[4]ETCA-I-02'!C23</f>
        <v>1122841.1500000004</v>
      </c>
    </row>
    <row r="306" spans="1:3" ht="24" x14ac:dyDescent="0.25">
      <c r="A306" s="217" t="s">
        <v>523</v>
      </c>
      <c r="B306" s="217" t="s">
        <v>522</v>
      </c>
      <c r="C306" s="190"/>
    </row>
    <row r="307" spans="1:3" x14ac:dyDescent="0.25">
      <c r="A307" s="358" t="s">
        <v>521</v>
      </c>
      <c r="B307" s="358" t="s">
        <v>520</v>
      </c>
      <c r="C307" s="190">
        <f>+C310+C311+C312+C313+C314+C315</f>
        <v>11763490.800000003</v>
      </c>
    </row>
    <row r="308" spans="1:3" x14ac:dyDescent="0.25">
      <c r="A308" s="358"/>
      <c r="B308" s="358"/>
      <c r="C308" s="190"/>
    </row>
    <row r="309" spans="1:3" x14ac:dyDescent="0.25">
      <c r="A309" s="358"/>
      <c r="B309" s="358"/>
      <c r="C309" s="190"/>
    </row>
    <row r="310" spans="1:3" ht="24" x14ac:dyDescent="0.25">
      <c r="A310" s="217" t="s">
        <v>519</v>
      </c>
      <c r="B310" s="217" t="s">
        <v>367</v>
      </c>
      <c r="C310" s="260">
        <f>'[4]ETCA-I-02'!B25-'[4]ETCA-I-02'!C25</f>
        <v>-172125.2</v>
      </c>
    </row>
    <row r="311" spans="1:3" ht="24" x14ac:dyDescent="0.25">
      <c r="A311" s="217" t="s">
        <v>518</v>
      </c>
      <c r="B311" s="217" t="s">
        <v>365</v>
      </c>
      <c r="C311" s="190"/>
    </row>
    <row r="312" spans="1:3" ht="24" x14ac:dyDescent="0.25">
      <c r="A312" s="217" t="s">
        <v>517</v>
      </c>
      <c r="B312" s="217" t="s">
        <v>363</v>
      </c>
      <c r="C312" s="190">
        <f>'[4]ETCA-I-02'!B27-'[4]ETCA-I-02'!C27</f>
        <v>0</v>
      </c>
    </row>
    <row r="313" spans="1:3" x14ac:dyDescent="0.25">
      <c r="A313" s="217" t="s">
        <v>516</v>
      </c>
      <c r="B313" s="217" t="s">
        <v>361</v>
      </c>
      <c r="C313" s="260">
        <f>'[4]ETCA-I-02'!B28-'[4]ETCA-I-02'!C28</f>
        <v>20409342.420000002</v>
      </c>
    </row>
    <row r="314" spans="1:3" x14ac:dyDescent="0.25">
      <c r="A314" s="217" t="s">
        <v>515</v>
      </c>
      <c r="B314" s="217" t="s">
        <v>514</v>
      </c>
      <c r="C314" s="260">
        <f>'[4]ETCA-I-02'!B29-'[4]ETCA-I-02'!C29</f>
        <v>-8473726.4199999999</v>
      </c>
    </row>
    <row r="315" spans="1:3" x14ac:dyDescent="0.25">
      <c r="A315" s="217" t="s">
        <v>513</v>
      </c>
      <c r="B315" s="217" t="s">
        <v>512</v>
      </c>
      <c r="C315" s="190"/>
    </row>
    <row r="316" spans="1:3" ht="24" x14ac:dyDescent="0.25">
      <c r="A316" s="217" t="s">
        <v>511</v>
      </c>
      <c r="B316" s="217" t="s">
        <v>510</v>
      </c>
      <c r="C316" s="260">
        <f>+C317+C326</f>
        <v>-1324</v>
      </c>
    </row>
    <row r="317" spans="1:3" ht="24" x14ac:dyDescent="0.25">
      <c r="A317" s="217" t="s">
        <v>509</v>
      </c>
      <c r="B317" s="217" t="s">
        <v>508</v>
      </c>
      <c r="C317" s="190">
        <f>+C318+C321+C322+C323</f>
        <v>0</v>
      </c>
    </row>
    <row r="318" spans="1:3" x14ac:dyDescent="0.25">
      <c r="A318" s="217" t="s">
        <v>507</v>
      </c>
      <c r="B318" s="217" t="s">
        <v>506</v>
      </c>
      <c r="C318" s="190">
        <f>+C319+C320</f>
        <v>0</v>
      </c>
    </row>
    <row r="319" spans="1:3" x14ac:dyDescent="0.25">
      <c r="A319" s="217" t="s">
        <v>505</v>
      </c>
      <c r="B319" s="217" t="s">
        <v>343</v>
      </c>
      <c r="C319" s="190"/>
    </row>
    <row r="320" spans="1:3" x14ac:dyDescent="0.25">
      <c r="A320" s="217" t="s">
        <v>504</v>
      </c>
      <c r="B320" s="217" t="s">
        <v>341</v>
      </c>
      <c r="C320" s="190"/>
    </row>
    <row r="321" spans="1:3" ht="24" x14ac:dyDescent="0.25">
      <c r="A321" s="217" t="s">
        <v>503</v>
      </c>
      <c r="B321" s="217" t="s">
        <v>502</v>
      </c>
      <c r="C321" s="190"/>
    </row>
    <row r="322" spans="1:3" x14ac:dyDescent="0.25">
      <c r="A322" s="217" t="s">
        <v>501</v>
      </c>
      <c r="B322" s="217" t="s">
        <v>500</v>
      </c>
      <c r="C322" s="190"/>
    </row>
    <row r="323" spans="1:3" x14ac:dyDescent="0.25">
      <c r="A323" s="217" t="s">
        <v>499</v>
      </c>
      <c r="B323" s="217" t="s">
        <v>498</v>
      </c>
      <c r="C323" s="190">
        <f>+C324+C325</f>
        <v>0</v>
      </c>
    </row>
    <row r="324" spans="1:3" x14ac:dyDescent="0.25">
      <c r="A324" s="217" t="s">
        <v>497</v>
      </c>
      <c r="B324" s="217" t="s">
        <v>343</v>
      </c>
      <c r="C324" s="190"/>
    </row>
    <row r="325" spans="1:3" x14ac:dyDescent="0.25">
      <c r="A325" s="217" t="s">
        <v>496</v>
      </c>
      <c r="B325" s="217" t="s">
        <v>341</v>
      </c>
      <c r="C325" s="190"/>
    </row>
    <row r="326" spans="1:3" x14ac:dyDescent="0.25">
      <c r="A326" s="358" t="s">
        <v>495</v>
      </c>
      <c r="B326" s="358" t="s">
        <v>494</v>
      </c>
      <c r="C326" s="190">
        <f>+C328+C329+C330+C331+C332</f>
        <v>-1324</v>
      </c>
    </row>
    <row r="327" spans="1:3" x14ac:dyDescent="0.25">
      <c r="A327" s="358"/>
      <c r="B327" s="358"/>
      <c r="C327" s="190"/>
    </row>
    <row r="328" spans="1:3" x14ac:dyDescent="0.25">
      <c r="A328" s="217" t="s">
        <v>493</v>
      </c>
      <c r="B328" s="217" t="s">
        <v>337</v>
      </c>
      <c r="C328" s="190"/>
    </row>
    <row r="329" spans="1:3" x14ac:dyDescent="0.25">
      <c r="A329" s="217" t="s">
        <v>492</v>
      </c>
      <c r="B329" s="217" t="s">
        <v>335</v>
      </c>
      <c r="C329" s="190">
        <v>0</v>
      </c>
    </row>
    <row r="330" spans="1:3" ht="24" x14ac:dyDescent="0.25">
      <c r="A330" s="217" t="s">
        <v>491</v>
      </c>
      <c r="B330" s="217" t="s">
        <v>373</v>
      </c>
      <c r="C330" s="190">
        <v>0</v>
      </c>
    </row>
    <row r="331" spans="1:3" x14ac:dyDescent="0.25">
      <c r="A331" s="217" t="s">
        <v>490</v>
      </c>
      <c r="B331" s="217" t="s">
        <v>4</v>
      </c>
      <c r="C331" s="260">
        <f>'[4]ETCA-I-02'!B53-'[4]ETCA-I-02'!C53</f>
        <v>-1324</v>
      </c>
    </row>
    <row r="332" spans="1:3" x14ac:dyDescent="0.25">
      <c r="A332" s="217" t="s">
        <v>489</v>
      </c>
      <c r="B332" s="217" t="s">
        <v>330</v>
      </c>
      <c r="C332" s="190"/>
    </row>
    <row r="333" spans="1:3" x14ac:dyDescent="0.25">
      <c r="A333" s="217"/>
      <c r="B333" s="217"/>
      <c r="C333" s="190"/>
    </row>
    <row r="334" spans="1:3" x14ac:dyDescent="0.25">
      <c r="A334" s="189"/>
      <c r="B334" s="189"/>
      <c r="C334" s="188"/>
    </row>
    <row r="335" spans="1:3" x14ac:dyDescent="0.25">
      <c r="A335" s="189" t="s">
        <v>488</v>
      </c>
      <c r="B335" s="189" t="s">
        <v>487</v>
      </c>
      <c r="C335" s="188">
        <f>+C336+C368</f>
        <v>-28962259.839999959</v>
      </c>
    </row>
    <row r="336" spans="1:3" x14ac:dyDescent="0.25">
      <c r="A336" s="217" t="s">
        <v>486</v>
      </c>
      <c r="B336" s="217" t="s">
        <v>485</v>
      </c>
      <c r="C336" s="190">
        <f>+C337+C348+C355+C362</f>
        <v>-35946829.329999998</v>
      </c>
    </row>
    <row r="337" spans="1:3" x14ac:dyDescent="0.25">
      <c r="A337" s="358" t="s">
        <v>484</v>
      </c>
      <c r="B337" s="358" t="s">
        <v>483</v>
      </c>
      <c r="C337" s="190">
        <f>SUM(C339:C347)</f>
        <v>-23240053.299999997</v>
      </c>
    </row>
    <row r="338" spans="1:3" x14ac:dyDescent="0.25">
      <c r="A338" s="358"/>
      <c r="B338" s="358"/>
      <c r="C338" s="190"/>
    </row>
    <row r="339" spans="1:3" x14ac:dyDescent="0.25">
      <c r="A339" s="217" t="s">
        <v>482</v>
      </c>
      <c r="B339" s="217" t="s">
        <v>9</v>
      </c>
      <c r="C339" s="260">
        <f>'[4]ETCA-I-02'!F9-'[4]ETCA-I-02'!G9</f>
        <v>-120583.67000000004</v>
      </c>
    </row>
    <row r="340" spans="1:3" x14ac:dyDescent="0.25">
      <c r="A340" s="217" t="s">
        <v>481</v>
      </c>
      <c r="B340" s="217" t="s">
        <v>274</v>
      </c>
      <c r="C340" s="260">
        <f>'[4]ETCA-I-02'!F10-'[4]ETCA-I-02'!G10</f>
        <v>-12827990.899999999</v>
      </c>
    </row>
    <row r="341" spans="1:3" x14ac:dyDescent="0.25">
      <c r="A341" s="217" t="s">
        <v>480</v>
      </c>
      <c r="B341" s="217" t="s">
        <v>272</v>
      </c>
      <c r="C341" s="260">
        <f>'[4]ETCA-I-02'!F11-'[4]ETCA-I-02'!G11</f>
        <v>985935.06999999983</v>
      </c>
    </row>
    <row r="342" spans="1:3" x14ac:dyDescent="0.25">
      <c r="A342" s="217" t="s">
        <v>479</v>
      </c>
      <c r="B342" s="217" t="s">
        <v>318</v>
      </c>
      <c r="C342" s="190"/>
    </row>
    <row r="343" spans="1:3" x14ac:dyDescent="0.25">
      <c r="A343" s="217" t="s">
        <v>478</v>
      </c>
      <c r="B343" s="217" t="s">
        <v>316</v>
      </c>
      <c r="C343" s="260">
        <f>'[4]ETCA-I-02'!F13-'[4]ETCA-I-02'!G13</f>
        <v>843549.85000000149</v>
      </c>
    </row>
    <row r="344" spans="1:3" x14ac:dyDescent="0.25">
      <c r="A344" s="217" t="s">
        <v>477</v>
      </c>
      <c r="B344" s="217" t="s">
        <v>476</v>
      </c>
      <c r="C344" s="190"/>
    </row>
    <row r="345" spans="1:3" x14ac:dyDescent="0.25">
      <c r="A345" s="217" t="s">
        <v>475</v>
      </c>
      <c r="B345" s="217" t="s">
        <v>312</v>
      </c>
      <c r="C345" s="260">
        <f>'[4]ETCA-I-02'!F15-'[4]ETCA-I-02'!G15</f>
        <v>-2082191.8000000045</v>
      </c>
    </row>
    <row r="346" spans="1:3" x14ac:dyDescent="0.25">
      <c r="A346" s="217" t="s">
        <v>474</v>
      </c>
      <c r="B346" s="217" t="s">
        <v>473</v>
      </c>
      <c r="C346" s="190"/>
    </row>
    <row r="347" spans="1:3" x14ac:dyDescent="0.25">
      <c r="A347" s="217" t="s">
        <v>472</v>
      </c>
      <c r="B347" s="217" t="s">
        <v>308</v>
      </c>
      <c r="C347" s="260">
        <f>'[4]ETCA-I-02'!F17-'[4]ETCA-I-02'!G17</f>
        <v>-10038771.849999994</v>
      </c>
    </row>
    <row r="348" spans="1:3" x14ac:dyDescent="0.25">
      <c r="A348" s="358" t="s">
        <v>471</v>
      </c>
      <c r="B348" s="358" t="s">
        <v>470</v>
      </c>
      <c r="C348" s="190">
        <f>SUM(C350:C354)</f>
        <v>-12706776.030000001</v>
      </c>
    </row>
    <row r="349" spans="1:3" x14ac:dyDescent="0.25">
      <c r="A349" s="358"/>
      <c r="B349" s="358"/>
      <c r="C349" s="190"/>
    </row>
    <row r="350" spans="1:3" x14ac:dyDescent="0.25">
      <c r="A350" s="217" t="s">
        <v>469</v>
      </c>
      <c r="B350" s="217" t="s">
        <v>268</v>
      </c>
      <c r="C350" s="190"/>
    </row>
    <row r="351" spans="1:3" ht="24" x14ac:dyDescent="0.25">
      <c r="A351" s="217" t="s">
        <v>468</v>
      </c>
      <c r="B351" s="217" t="s">
        <v>266</v>
      </c>
      <c r="C351" s="190"/>
    </row>
    <row r="352" spans="1:3" x14ac:dyDescent="0.25">
      <c r="A352" s="217" t="s">
        <v>467</v>
      </c>
      <c r="B352" s="217" t="s">
        <v>264</v>
      </c>
      <c r="C352" s="260">
        <f>'[4]ETCA-I-02'!F21-'[4]ETCA-I-02'!G21</f>
        <v>-12706776.030000001</v>
      </c>
    </row>
    <row r="353" spans="1:3" x14ac:dyDescent="0.25">
      <c r="A353" s="217" t="s">
        <v>466</v>
      </c>
      <c r="B353" s="217" t="s">
        <v>301</v>
      </c>
      <c r="C353" s="190"/>
    </row>
    <row r="354" spans="1:3" x14ac:dyDescent="0.25">
      <c r="A354" s="217" t="s">
        <v>465</v>
      </c>
      <c r="B354" s="217" t="s">
        <v>299</v>
      </c>
      <c r="C354" s="190"/>
    </row>
    <row r="355" spans="1:3" ht="24" x14ac:dyDescent="0.25">
      <c r="A355" s="217" t="s">
        <v>464</v>
      </c>
      <c r="B355" s="217" t="s">
        <v>463</v>
      </c>
      <c r="C355" s="190">
        <f>+C356+C359</f>
        <v>0</v>
      </c>
    </row>
    <row r="356" spans="1:3" ht="24" x14ac:dyDescent="0.25">
      <c r="A356" s="217" t="s">
        <v>462</v>
      </c>
      <c r="B356" s="217" t="s">
        <v>461</v>
      </c>
      <c r="C356" s="190">
        <f>+C357+C358</f>
        <v>0</v>
      </c>
    </row>
    <row r="357" spans="1:3" ht="24" x14ac:dyDescent="0.25">
      <c r="A357" s="217" t="s">
        <v>460</v>
      </c>
      <c r="B357" s="217" t="s">
        <v>459</v>
      </c>
      <c r="C357" s="190"/>
    </row>
    <row r="358" spans="1:3" ht="24" x14ac:dyDescent="0.25">
      <c r="A358" s="217" t="s">
        <v>458</v>
      </c>
      <c r="B358" s="217" t="s">
        <v>457</v>
      </c>
      <c r="C358" s="190"/>
    </row>
    <row r="359" spans="1:3" ht="24" x14ac:dyDescent="0.25">
      <c r="A359" s="217" t="s">
        <v>456</v>
      </c>
      <c r="B359" s="217" t="s">
        <v>254</v>
      </c>
      <c r="C359" s="190">
        <f>+C360+C361</f>
        <v>0</v>
      </c>
    </row>
    <row r="360" spans="1:3" ht="24" x14ac:dyDescent="0.25">
      <c r="A360" s="217" t="s">
        <v>455</v>
      </c>
      <c r="B360" s="217" t="s">
        <v>454</v>
      </c>
      <c r="C360" s="260">
        <f>'[4]ETCA-I-02'!F23-'[4]ETCA-I-02'!G23</f>
        <v>0</v>
      </c>
    </row>
    <row r="361" spans="1:3" ht="24" x14ac:dyDescent="0.25">
      <c r="A361" s="217" t="s">
        <v>453</v>
      </c>
      <c r="B361" s="217" t="s">
        <v>452</v>
      </c>
      <c r="C361" s="190"/>
    </row>
    <row r="362" spans="1:3" x14ac:dyDescent="0.25">
      <c r="A362" s="358" t="s">
        <v>451</v>
      </c>
      <c r="B362" s="358" t="s">
        <v>450</v>
      </c>
      <c r="C362" s="190">
        <f>+C364+C365+C366</f>
        <v>0</v>
      </c>
    </row>
    <row r="363" spans="1:3" x14ac:dyDescent="0.25">
      <c r="A363" s="358"/>
      <c r="B363" s="358"/>
      <c r="C363" s="190"/>
    </row>
    <row r="364" spans="1:3" x14ac:dyDescent="0.25">
      <c r="A364" s="217" t="s">
        <v>449</v>
      </c>
      <c r="B364" s="217" t="s">
        <v>246</v>
      </c>
      <c r="C364" s="190"/>
    </row>
    <row r="365" spans="1:3" x14ac:dyDescent="0.25">
      <c r="A365" s="217" t="s">
        <v>448</v>
      </c>
      <c r="B365" s="217" t="s">
        <v>417</v>
      </c>
      <c r="C365" s="190"/>
    </row>
    <row r="366" spans="1:3" x14ac:dyDescent="0.25">
      <c r="A366" s="217" t="s">
        <v>447</v>
      </c>
      <c r="B366" s="217" t="s">
        <v>18</v>
      </c>
      <c r="C366" s="190"/>
    </row>
    <row r="367" spans="1:3" x14ac:dyDescent="0.25">
      <c r="A367" s="217"/>
      <c r="B367" s="217"/>
      <c r="C367" s="190"/>
    </row>
    <row r="368" spans="1:3" x14ac:dyDescent="0.25">
      <c r="A368" s="217" t="s">
        <v>446</v>
      </c>
      <c r="B368" s="217" t="s">
        <v>445</v>
      </c>
      <c r="C368" s="190">
        <f>+C370+C374+C380+C383+C387</f>
        <v>6984569.4900000393</v>
      </c>
    </row>
    <row r="369" spans="1:3" x14ac:dyDescent="0.25">
      <c r="A369" s="217"/>
      <c r="B369" s="217"/>
      <c r="C369" s="190"/>
    </row>
    <row r="370" spans="1:3" x14ac:dyDescent="0.25">
      <c r="A370" s="358" t="s">
        <v>444</v>
      </c>
      <c r="B370" s="358" t="s">
        <v>443</v>
      </c>
      <c r="C370" s="190">
        <f>+C372+C373</f>
        <v>0</v>
      </c>
    </row>
    <row r="371" spans="1:3" x14ac:dyDescent="0.25">
      <c r="A371" s="358"/>
      <c r="B371" s="358"/>
      <c r="C371" s="190"/>
    </row>
    <row r="372" spans="1:3" x14ac:dyDescent="0.25">
      <c r="A372" s="217" t="s">
        <v>442</v>
      </c>
      <c r="B372" s="217" t="s">
        <v>441</v>
      </c>
      <c r="C372" s="190"/>
    </row>
    <row r="373" spans="1:3" x14ac:dyDescent="0.25">
      <c r="A373" s="217" t="s">
        <v>440</v>
      </c>
      <c r="B373" s="217" t="s">
        <v>272</v>
      </c>
      <c r="C373" s="190"/>
    </row>
    <row r="374" spans="1:3" x14ac:dyDescent="0.25">
      <c r="A374" s="358" t="s">
        <v>439</v>
      </c>
      <c r="B374" s="358" t="s">
        <v>438</v>
      </c>
      <c r="C374" s="190">
        <f>+C376+C377+C378</f>
        <v>0</v>
      </c>
    </row>
    <row r="375" spans="1:3" x14ac:dyDescent="0.25">
      <c r="A375" s="358"/>
      <c r="B375" s="358"/>
      <c r="C375" s="190"/>
    </row>
    <row r="376" spans="1:3" x14ac:dyDescent="0.25">
      <c r="A376" s="217" t="s">
        <v>437</v>
      </c>
      <c r="B376" s="217" t="s">
        <v>268</v>
      </c>
      <c r="C376" s="190"/>
    </row>
    <row r="377" spans="1:3" ht="24" x14ac:dyDescent="0.25">
      <c r="A377" s="217" t="s">
        <v>436</v>
      </c>
      <c r="B377" s="217" t="s">
        <v>266</v>
      </c>
      <c r="C377" s="190"/>
    </row>
    <row r="378" spans="1:3" x14ac:dyDescent="0.25">
      <c r="A378" s="217" t="s">
        <v>435</v>
      </c>
      <c r="B378" s="217" t="s">
        <v>434</v>
      </c>
      <c r="C378" s="190"/>
    </row>
    <row r="379" spans="1:3" x14ac:dyDescent="0.25">
      <c r="A379" s="217"/>
      <c r="B379" s="217"/>
      <c r="C379" s="190"/>
    </row>
    <row r="380" spans="1:3" x14ac:dyDescent="0.25">
      <c r="A380" s="217" t="s">
        <v>433</v>
      </c>
      <c r="B380" s="217" t="s">
        <v>432</v>
      </c>
      <c r="C380" s="190">
        <f>+C381+C382</f>
        <v>0</v>
      </c>
    </row>
    <row r="381" spans="1:3" ht="24" x14ac:dyDescent="0.25">
      <c r="A381" s="217" t="s">
        <v>431</v>
      </c>
      <c r="B381" s="217" t="s">
        <v>430</v>
      </c>
      <c r="C381" s="190"/>
    </row>
    <row r="382" spans="1:3" ht="24" x14ac:dyDescent="0.25">
      <c r="A382" s="217" t="s">
        <v>429</v>
      </c>
      <c r="B382" s="217" t="s">
        <v>428</v>
      </c>
      <c r="C382" s="190"/>
    </row>
    <row r="383" spans="1:3" ht="24" x14ac:dyDescent="0.25">
      <c r="A383" s="217" t="s">
        <v>427</v>
      </c>
      <c r="B383" s="217" t="s">
        <v>426</v>
      </c>
      <c r="C383" s="190">
        <f>+C384+C385</f>
        <v>-22920675.649999976</v>
      </c>
    </row>
    <row r="384" spans="1:3" x14ac:dyDescent="0.25">
      <c r="A384" s="217" t="s">
        <v>425</v>
      </c>
      <c r="B384" s="217" t="s">
        <v>424</v>
      </c>
      <c r="C384" s="260">
        <f>'[4]ETCA-I-02'!F49-'[4]ETCA-I-02'!G49</f>
        <v>-22920675.649999976</v>
      </c>
    </row>
    <row r="385" spans="1:3" x14ac:dyDescent="0.25">
      <c r="A385" s="217" t="s">
        <v>423</v>
      </c>
      <c r="B385" s="217" t="s">
        <v>422</v>
      </c>
      <c r="C385" s="190"/>
    </row>
    <row r="386" spans="1:3" x14ac:dyDescent="0.25">
      <c r="A386" s="217"/>
      <c r="B386" s="217"/>
      <c r="C386" s="190"/>
    </row>
    <row r="387" spans="1:3" x14ac:dyDescent="0.25">
      <c r="A387" s="358" t="s">
        <v>421</v>
      </c>
      <c r="B387" s="358" t="s">
        <v>420</v>
      </c>
      <c r="C387" s="190">
        <f>+C389+C390+C391</f>
        <v>29905245.140000015</v>
      </c>
    </row>
    <row r="388" spans="1:3" x14ac:dyDescent="0.25">
      <c r="A388" s="358"/>
      <c r="B388" s="358"/>
      <c r="C388" s="190"/>
    </row>
    <row r="389" spans="1:3" x14ac:dyDescent="0.25">
      <c r="A389" s="217" t="s">
        <v>419</v>
      </c>
      <c r="B389" s="217" t="s">
        <v>246</v>
      </c>
      <c r="C389" s="190"/>
    </row>
    <row r="390" spans="1:3" x14ac:dyDescent="0.25">
      <c r="A390" s="217" t="s">
        <v>418</v>
      </c>
      <c r="B390" s="217" t="s">
        <v>417</v>
      </c>
      <c r="C390" s="190"/>
    </row>
    <row r="391" spans="1:3" x14ac:dyDescent="0.25">
      <c r="A391" s="217" t="s">
        <v>416</v>
      </c>
      <c r="B391" s="217" t="s">
        <v>18</v>
      </c>
      <c r="C391" s="260">
        <f>'[4]ETCA-I-02'!F52-'[4]ETCA-I-02'!G52</f>
        <v>29905245.140000015</v>
      </c>
    </row>
    <row r="392" spans="1:3" x14ac:dyDescent="0.25">
      <c r="A392" s="217"/>
      <c r="B392" s="217"/>
      <c r="C392" s="190"/>
    </row>
    <row r="393" spans="1:3" x14ac:dyDescent="0.25">
      <c r="A393" s="189" t="s">
        <v>415</v>
      </c>
      <c r="B393" s="189" t="s">
        <v>414</v>
      </c>
      <c r="C393" s="188"/>
    </row>
    <row r="394" spans="1:3" x14ac:dyDescent="0.25">
      <c r="A394" s="217"/>
      <c r="B394" s="189"/>
      <c r="C394" s="188"/>
    </row>
    <row r="395" spans="1:3" x14ac:dyDescent="0.25">
      <c r="A395" s="217"/>
      <c r="B395" s="189" t="s">
        <v>413</v>
      </c>
      <c r="C395" s="188">
        <f>+C280</f>
        <v>149366314.91000009</v>
      </c>
    </row>
    <row r="396" spans="1:3" x14ac:dyDescent="0.25">
      <c r="A396" s="217"/>
      <c r="B396" s="217"/>
      <c r="C396" s="190"/>
    </row>
    <row r="397" spans="1:3" x14ac:dyDescent="0.25">
      <c r="A397" s="189"/>
      <c r="B397" s="189"/>
      <c r="C397" s="188"/>
    </row>
    <row r="398" spans="1:3" x14ac:dyDescent="0.25">
      <c r="A398" s="189">
        <v>3.2</v>
      </c>
      <c r="B398" s="189" t="s">
        <v>412</v>
      </c>
      <c r="C398" s="188">
        <f>+C400+C452+C504</f>
        <v>-43616121.349999957</v>
      </c>
    </row>
    <row r="399" spans="1:3" x14ac:dyDescent="0.25">
      <c r="A399" s="189"/>
      <c r="B399" s="189"/>
      <c r="C399" s="188"/>
    </row>
    <row r="400" spans="1:3" x14ac:dyDescent="0.25">
      <c r="A400" s="189" t="s">
        <v>411</v>
      </c>
      <c r="B400" s="189" t="s">
        <v>410</v>
      </c>
      <c r="C400" s="188">
        <f>+C401+C434</f>
        <v>-14653861.51</v>
      </c>
    </row>
    <row r="401" spans="1:3" ht="24" x14ac:dyDescent="0.25">
      <c r="A401" s="217" t="s">
        <v>409</v>
      </c>
      <c r="B401" s="217" t="s">
        <v>408</v>
      </c>
      <c r="C401" s="190">
        <f>+C402+C411+C422+C425+C426</f>
        <v>-14652537.51</v>
      </c>
    </row>
    <row r="402" spans="1:3" x14ac:dyDescent="0.25">
      <c r="A402" s="358" t="s">
        <v>407</v>
      </c>
      <c r="B402" s="358" t="s">
        <v>406</v>
      </c>
      <c r="C402" s="190">
        <f>SUM(C404:C410)</f>
        <v>-27538869.460000005</v>
      </c>
    </row>
    <row r="403" spans="1:3" x14ac:dyDescent="0.25">
      <c r="A403" s="358"/>
      <c r="B403" s="358"/>
      <c r="C403" s="190"/>
    </row>
    <row r="404" spans="1:3" x14ac:dyDescent="0.25">
      <c r="A404" s="217" t="s">
        <v>405</v>
      </c>
      <c r="B404" s="217" t="s">
        <v>404</v>
      </c>
      <c r="C404" s="190">
        <f>'[4]ETCA-I-02'!B9-'[4]ETCA-I-02'!C9</f>
        <v>0</v>
      </c>
    </row>
    <row r="405" spans="1:3" x14ac:dyDescent="0.25">
      <c r="A405" s="217" t="s">
        <v>403</v>
      </c>
      <c r="B405" s="217" t="s">
        <v>402</v>
      </c>
      <c r="C405" s="260">
        <f>'[4]ETCA-I-02'!B10-'[4]ETCA-I-02'!C10</f>
        <v>-12835928.680000007</v>
      </c>
    </row>
    <row r="406" spans="1:3" x14ac:dyDescent="0.25">
      <c r="A406" s="217" t="s">
        <v>401</v>
      </c>
      <c r="B406" s="217" t="s">
        <v>400</v>
      </c>
      <c r="C406" s="190"/>
    </row>
    <row r="407" spans="1:3" x14ac:dyDescent="0.25">
      <c r="A407" s="217" t="s">
        <v>399</v>
      </c>
      <c r="B407" s="217" t="s">
        <v>398</v>
      </c>
      <c r="C407" s="260">
        <f>'[4]ETCA-I-02'!B12-'[4]ETCA-I-02'!C12</f>
        <v>-14702940.779999997</v>
      </c>
    </row>
    <row r="408" spans="1:3" x14ac:dyDescent="0.25">
      <c r="A408" s="217" t="s">
        <v>397</v>
      </c>
      <c r="B408" s="217" t="s">
        <v>396</v>
      </c>
      <c r="C408" s="190"/>
    </row>
    <row r="409" spans="1:3" ht="24" x14ac:dyDescent="0.25">
      <c r="A409" s="217" t="s">
        <v>395</v>
      </c>
      <c r="B409" s="217" t="s">
        <v>394</v>
      </c>
      <c r="C409" s="190"/>
    </row>
    <row r="410" spans="1:3" x14ac:dyDescent="0.25">
      <c r="A410" s="217" t="s">
        <v>393</v>
      </c>
      <c r="B410" s="217" t="s">
        <v>392</v>
      </c>
      <c r="C410" s="190"/>
    </row>
    <row r="411" spans="1:3" x14ac:dyDescent="0.25">
      <c r="A411" s="358" t="s">
        <v>391</v>
      </c>
      <c r="B411" s="358" t="s">
        <v>390</v>
      </c>
      <c r="C411" s="190">
        <f>SUM(C413:C415)</f>
        <v>0</v>
      </c>
    </row>
    <row r="412" spans="1:3" ht="18.75" customHeight="1" x14ac:dyDescent="0.25">
      <c r="A412" s="358"/>
      <c r="B412" s="358"/>
      <c r="C412" s="190"/>
    </row>
    <row r="413" spans="1:3" x14ac:dyDescent="0.25">
      <c r="A413" s="217" t="s">
        <v>389</v>
      </c>
      <c r="B413" s="217" t="s">
        <v>17</v>
      </c>
      <c r="C413" s="190"/>
    </row>
    <row r="414" spans="1:3" x14ac:dyDescent="0.25">
      <c r="A414" s="217" t="s">
        <v>388</v>
      </c>
      <c r="B414" s="217" t="s">
        <v>32</v>
      </c>
      <c r="C414" s="190"/>
    </row>
    <row r="415" spans="1:3" x14ac:dyDescent="0.25">
      <c r="A415" s="217" t="s">
        <v>387</v>
      </c>
      <c r="B415" s="217" t="s">
        <v>34</v>
      </c>
      <c r="C415" s="190"/>
    </row>
    <row r="416" spans="1:3" x14ac:dyDescent="0.25">
      <c r="A416" s="358" t="s">
        <v>386</v>
      </c>
      <c r="B416" s="358" t="s">
        <v>385</v>
      </c>
      <c r="C416" s="190">
        <f>SUM(C418:C421)</f>
        <v>192982436.26000005</v>
      </c>
    </row>
    <row r="417" spans="1:3" x14ac:dyDescent="0.25">
      <c r="A417" s="358"/>
      <c r="B417" s="358"/>
      <c r="C417" s="190"/>
    </row>
    <row r="418" spans="1:3" x14ac:dyDescent="0.25">
      <c r="A418" s="217" t="s">
        <v>384</v>
      </c>
      <c r="B418" s="217" t="s">
        <v>383</v>
      </c>
      <c r="C418" s="260">
        <f>'[4]ETCA-I-02'!B18-'[4]ETCA-I-02'!C18</f>
        <v>196906234.28000003</v>
      </c>
    </row>
    <row r="419" spans="1:3" x14ac:dyDescent="0.25">
      <c r="A419" s="217" t="s">
        <v>382</v>
      </c>
      <c r="B419" s="217" t="s">
        <v>381</v>
      </c>
      <c r="C419" s="260">
        <f>'[4]ETCA-I-02'!B19-'[4]ETCA-I-02'!C19</f>
        <v>-3923798.0199999809</v>
      </c>
    </row>
    <row r="420" spans="1:3" x14ac:dyDescent="0.25">
      <c r="A420" s="217" t="s">
        <v>380</v>
      </c>
      <c r="B420" s="217" t="s">
        <v>379</v>
      </c>
      <c r="C420" s="190"/>
    </row>
    <row r="421" spans="1:3" x14ac:dyDescent="0.25">
      <c r="A421" s="217" t="s">
        <v>378</v>
      </c>
      <c r="B421" s="217" t="s">
        <v>377</v>
      </c>
      <c r="C421" s="190"/>
    </row>
    <row r="422" spans="1:3" x14ac:dyDescent="0.25">
      <c r="A422" s="358" t="s">
        <v>376</v>
      </c>
      <c r="B422" s="358" t="s">
        <v>375</v>
      </c>
      <c r="C422" s="190">
        <f>+C424</f>
        <v>1122841.1500000004</v>
      </c>
    </row>
    <row r="423" spans="1:3" x14ac:dyDescent="0.25">
      <c r="A423" s="358"/>
      <c r="B423" s="358"/>
      <c r="C423" s="190"/>
    </row>
    <row r="424" spans="1:3" ht="24" x14ac:dyDescent="0.25">
      <c r="A424" s="217" t="s">
        <v>374</v>
      </c>
      <c r="B424" s="217" t="s">
        <v>373</v>
      </c>
      <c r="C424" s="260">
        <f>'[4]ETCA-I-02'!B23-'[4]ETCA-I-02'!C23</f>
        <v>1122841.1500000004</v>
      </c>
    </row>
    <row r="425" spans="1:3" x14ac:dyDescent="0.25">
      <c r="A425" s="217" t="s">
        <v>372</v>
      </c>
      <c r="B425" s="217" t="s">
        <v>371</v>
      </c>
      <c r="C425" s="190"/>
    </row>
    <row r="426" spans="1:3" x14ac:dyDescent="0.25">
      <c r="A426" s="358" t="s">
        <v>370</v>
      </c>
      <c r="B426" s="358" t="s">
        <v>369</v>
      </c>
      <c r="C426" s="190">
        <f>SUM(C428:C433)</f>
        <v>11763490.800000003</v>
      </c>
    </row>
    <row r="427" spans="1:3" x14ac:dyDescent="0.25">
      <c r="A427" s="358"/>
      <c r="B427" s="358"/>
      <c r="C427" s="190"/>
    </row>
    <row r="428" spans="1:3" ht="24" x14ac:dyDescent="0.25">
      <c r="A428" s="217" t="s">
        <v>368</v>
      </c>
      <c r="B428" s="217" t="s">
        <v>367</v>
      </c>
      <c r="C428" s="260">
        <f>'[4]ETCA-I-02'!B25-'[4]ETCA-I-02'!C25</f>
        <v>-172125.2</v>
      </c>
    </row>
    <row r="429" spans="1:3" ht="24" x14ac:dyDescent="0.25">
      <c r="A429" s="217" t="s">
        <v>366</v>
      </c>
      <c r="B429" s="217" t="s">
        <v>365</v>
      </c>
      <c r="C429" s="190">
        <f>'[4]ETCA-I-02'!B27-'[4]ETCA-I-02'!C27</f>
        <v>0</v>
      </c>
    </row>
    <row r="430" spans="1:3" ht="24" x14ac:dyDescent="0.25">
      <c r="A430" s="217" t="s">
        <v>364</v>
      </c>
      <c r="B430" s="217" t="s">
        <v>363</v>
      </c>
      <c r="C430" s="190"/>
    </row>
    <row r="431" spans="1:3" x14ac:dyDescent="0.25">
      <c r="A431" s="217" t="s">
        <v>362</v>
      </c>
      <c r="B431" s="217" t="s">
        <v>361</v>
      </c>
      <c r="C431" s="260">
        <f>'[4]ETCA-I-02'!B28-'[4]ETCA-I-02'!C28</f>
        <v>20409342.420000002</v>
      </c>
    </row>
    <row r="432" spans="1:3" x14ac:dyDescent="0.25">
      <c r="A432" s="217" t="s">
        <v>360</v>
      </c>
      <c r="B432" s="217" t="s">
        <v>359</v>
      </c>
      <c r="C432" s="260">
        <f>'[4]ETCA-I-02'!B29-'[4]ETCA-I-02'!C29</f>
        <v>-8473726.4199999999</v>
      </c>
    </row>
    <row r="433" spans="1:3" x14ac:dyDescent="0.25">
      <c r="A433" s="217" t="s">
        <v>358</v>
      </c>
      <c r="B433" s="217" t="s">
        <v>1</v>
      </c>
      <c r="C433" s="190"/>
    </row>
    <row r="434" spans="1:3" ht="23.25" customHeight="1" x14ac:dyDescent="0.25">
      <c r="A434" s="217" t="s">
        <v>357</v>
      </c>
      <c r="B434" s="217" t="s">
        <v>356</v>
      </c>
      <c r="C434" s="251">
        <f>+C435+C444</f>
        <v>-1324</v>
      </c>
    </row>
    <row r="435" spans="1:3" ht="24" x14ac:dyDescent="0.25">
      <c r="A435" s="217" t="s">
        <v>355</v>
      </c>
      <c r="B435" s="217" t="s">
        <v>354</v>
      </c>
      <c r="C435" s="190">
        <f>+C436+C439+C440+C441</f>
        <v>0</v>
      </c>
    </row>
    <row r="436" spans="1:3" ht="24" x14ac:dyDescent="0.25">
      <c r="A436" s="217" t="s">
        <v>353</v>
      </c>
      <c r="B436" s="217" t="s">
        <v>352</v>
      </c>
      <c r="C436" s="190">
        <f>+C437+C438</f>
        <v>0</v>
      </c>
    </row>
    <row r="437" spans="1:3" x14ac:dyDescent="0.25">
      <c r="A437" s="217" t="s">
        <v>351</v>
      </c>
      <c r="B437" s="217" t="s">
        <v>343</v>
      </c>
      <c r="C437" s="190"/>
    </row>
    <row r="438" spans="1:3" x14ac:dyDescent="0.25">
      <c r="A438" s="217" t="s">
        <v>350</v>
      </c>
      <c r="B438" s="217" t="s">
        <v>341</v>
      </c>
      <c r="C438" s="190"/>
    </row>
    <row r="439" spans="1:3" ht="24" x14ac:dyDescent="0.25">
      <c r="A439" s="217" t="s">
        <v>349</v>
      </c>
      <c r="B439" s="217" t="s">
        <v>348</v>
      </c>
      <c r="C439" s="190"/>
    </row>
    <row r="440" spans="1:3" x14ac:dyDescent="0.25">
      <c r="A440" s="217" t="s">
        <v>347</v>
      </c>
      <c r="B440" s="217" t="s">
        <v>346</v>
      </c>
      <c r="C440" s="190"/>
    </row>
    <row r="441" spans="1:3" x14ac:dyDescent="0.25">
      <c r="A441" s="217" t="s">
        <v>345</v>
      </c>
      <c r="B441" s="217" t="s">
        <v>33</v>
      </c>
      <c r="C441" s="190">
        <f>+C442+C443</f>
        <v>0</v>
      </c>
    </row>
    <row r="442" spans="1:3" x14ac:dyDescent="0.25">
      <c r="A442" s="217" t="s">
        <v>344</v>
      </c>
      <c r="B442" s="217" t="s">
        <v>343</v>
      </c>
      <c r="C442" s="190"/>
    </row>
    <row r="443" spans="1:3" x14ac:dyDescent="0.25">
      <c r="A443" s="217" t="s">
        <v>342</v>
      </c>
      <c r="B443" s="217" t="s">
        <v>341</v>
      </c>
      <c r="C443" s="190"/>
    </row>
    <row r="444" spans="1:3" x14ac:dyDescent="0.25">
      <c r="A444" s="358" t="s">
        <v>340</v>
      </c>
      <c r="B444" s="358" t="s">
        <v>339</v>
      </c>
      <c r="C444" s="190">
        <f>+C446+C447+C448+C449+C450</f>
        <v>-1324</v>
      </c>
    </row>
    <row r="445" spans="1:3" x14ac:dyDescent="0.25">
      <c r="A445" s="358"/>
      <c r="B445" s="358"/>
      <c r="C445" s="190"/>
    </row>
    <row r="446" spans="1:3" x14ac:dyDescent="0.25">
      <c r="A446" s="217" t="s">
        <v>338</v>
      </c>
      <c r="B446" s="217" t="s">
        <v>337</v>
      </c>
      <c r="C446" s="190"/>
    </row>
    <row r="447" spans="1:3" x14ac:dyDescent="0.25">
      <c r="A447" s="217" t="s">
        <v>336</v>
      </c>
      <c r="B447" s="217" t="s">
        <v>335</v>
      </c>
      <c r="C447" s="190"/>
    </row>
    <row r="448" spans="1:3" ht="24" x14ac:dyDescent="0.25">
      <c r="A448" s="217" t="s">
        <v>334</v>
      </c>
      <c r="B448" s="217" t="s">
        <v>333</v>
      </c>
      <c r="C448" s="190"/>
    </row>
    <row r="449" spans="1:3" x14ac:dyDescent="0.25">
      <c r="A449" s="217" t="s">
        <v>332</v>
      </c>
      <c r="B449" s="217" t="s">
        <v>4</v>
      </c>
      <c r="C449" s="260">
        <f>'[4]ETCA-I-02'!B53-'[4]ETCA-I-02'!C53</f>
        <v>-1324</v>
      </c>
    </row>
    <row r="450" spans="1:3" x14ac:dyDescent="0.25">
      <c r="A450" s="217" t="s">
        <v>331</v>
      </c>
      <c r="B450" s="217" t="s">
        <v>330</v>
      </c>
      <c r="C450" s="190"/>
    </row>
    <row r="451" spans="1:3" x14ac:dyDescent="0.25">
      <c r="A451" s="217"/>
      <c r="B451" s="217"/>
      <c r="C451" s="190"/>
    </row>
    <row r="452" spans="1:3" x14ac:dyDescent="0.25">
      <c r="A452" s="189" t="s">
        <v>329</v>
      </c>
      <c r="B452" s="189" t="s">
        <v>328</v>
      </c>
      <c r="C452" s="188">
        <f>+C453+C484</f>
        <v>-28962259.839999959</v>
      </c>
    </row>
    <row r="453" spans="1:3" x14ac:dyDescent="0.25">
      <c r="A453" s="217" t="s">
        <v>327</v>
      </c>
      <c r="B453" s="217" t="s">
        <v>326</v>
      </c>
      <c r="C453" s="190">
        <f>+C454+C465+C472+C479</f>
        <v>-35946829.329999998</v>
      </c>
    </row>
    <row r="454" spans="1:3" x14ac:dyDescent="0.25">
      <c r="A454" s="358" t="s">
        <v>325</v>
      </c>
      <c r="B454" s="358" t="s">
        <v>324</v>
      </c>
      <c r="C454" s="190">
        <f>SUM(C456:C464)</f>
        <v>-23240053.299999997</v>
      </c>
    </row>
    <row r="455" spans="1:3" x14ac:dyDescent="0.25">
      <c r="A455" s="358"/>
      <c r="B455" s="358"/>
      <c r="C455" s="190"/>
    </row>
    <row r="456" spans="1:3" x14ac:dyDescent="0.25">
      <c r="A456" s="217" t="s">
        <v>323</v>
      </c>
      <c r="B456" s="217" t="s">
        <v>322</v>
      </c>
      <c r="C456" s="260">
        <f>'[4]ETCA-I-02'!F9-'[4]ETCA-I-02'!G9</f>
        <v>-120583.67000000004</v>
      </c>
    </row>
    <row r="457" spans="1:3" x14ac:dyDescent="0.25">
      <c r="A457" s="217" t="s">
        <v>321</v>
      </c>
      <c r="B457" s="217" t="s">
        <v>274</v>
      </c>
      <c r="C457" s="260">
        <f>'[4]ETCA-I-02'!F10-'[4]ETCA-I-02'!G10</f>
        <v>-12827990.899999999</v>
      </c>
    </row>
    <row r="458" spans="1:3" x14ac:dyDescent="0.25">
      <c r="A458" s="217" t="s">
        <v>320</v>
      </c>
      <c r="B458" s="217" t="s">
        <v>272</v>
      </c>
      <c r="C458" s="260">
        <f>'[4]ETCA-I-02'!F11-'[4]ETCA-I-02'!G11</f>
        <v>985935.06999999983</v>
      </c>
    </row>
    <row r="459" spans="1:3" x14ac:dyDescent="0.25">
      <c r="A459" s="217" t="s">
        <v>319</v>
      </c>
      <c r="B459" s="217" t="s">
        <v>318</v>
      </c>
      <c r="C459" s="190"/>
    </row>
    <row r="460" spans="1:3" x14ac:dyDescent="0.25">
      <c r="A460" s="217" t="s">
        <v>317</v>
      </c>
      <c r="B460" s="217" t="s">
        <v>316</v>
      </c>
      <c r="C460" s="260">
        <f>'[4]ETCA-I-02'!F13-'[4]ETCA-I-02'!G13</f>
        <v>843549.85000000149</v>
      </c>
    </row>
    <row r="461" spans="1:3" ht="24" x14ac:dyDescent="0.25">
      <c r="A461" s="217" t="s">
        <v>315</v>
      </c>
      <c r="B461" s="217" t="s">
        <v>314</v>
      </c>
      <c r="C461" s="190"/>
    </row>
    <row r="462" spans="1:3" x14ac:dyDescent="0.25">
      <c r="A462" s="217" t="s">
        <v>313</v>
      </c>
      <c r="B462" s="217" t="s">
        <v>312</v>
      </c>
      <c r="C462" s="260">
        <f>'[4]ETCA-I-02'!F15-'[4]ETCA-I-02'!G15</f>
        <v>-2082191.8000000045</v>
      </c>
    </row>
    <row r="463" spans="1:3" x14ac:dyDescent="0.25">
      <c r="A463" s="217" t="s">
        <v>311</v>
      </c>
      <c r="B463" s="217" t="s">
        <v>310</v>
      </c>
      <c r="C463" s="190"/>
    </row>
    <row r="464" spans="1:3" x14ac:dyDescent="0.25">
      <c r="A464" s="217" t="s">
        <v>309</v>
      </c>
      <c r="B464" s="217" t="s">
        <v>308</v>
      </c>
      <c r="C464" s="260">
        <f>'[4]ETCA-I-02'!F17-'[4]ETCA-I-02'!G17</f>
        <v>-10038771.849999994</v>
      </c>
    </row>
    <row r="465" spans="1:3" x14ac:dyDescent="0.25">
      <c r="A465" s="358" t="s">
        <v>307</v>
      </c>
      <c r="B465" s="358" t="s">
        <v>306</v>
      </c>
      <c r="C465" s="190">
        <f>+C467+C468+C469+C470+C471</f>
        <v>-12706776.030000001</v>
      </c>
    </row>
    <row r="466" spans="1:3" x14ac:dyDescent="0.25">
      <c r="A466" s="358"/>
      <c r="B466" s="358"/>
      <c r="C466" s="190"/>
    </row>
    <row r="467" spans="1:3" x14ac:dyDescent="0.25">
      <c r="A467" s="217" t="s">
        <v>305</v>
      </c>
      <c r="B467" s="217" t="s">
        <v>268</v>
      </c>
      <c r="C467" s="190"/>
    </row>
    <row r="468" spans="1:3" ht="24" x14ac:dyDescent="0.25">
      <c r="A468" s="217" t="s">
        <v>304</v>
      </c>
      <c r="B468" s="217" t="s">
        <v>266</v>
      </c>
      <c r="C468" s="190"/>
    </row>
    <row r="469" spans="1:3" x14ac:dyDescent="0.25">
      <c r="A469" s="217" t="s">
        <v>303</v>
      </c>
      <c r="B469" s="217" t="s">
        <v>264</v>
      </c>
      <c r="C469" s="260">
        <f>'[4]ETCA-I-02'!F21-'[4]ETCA-I-02'!G21</f>
        <v>-12706776.030000001</v>
      </c>
    </row>
    <row r="470" spans="1:3" x14ac:dyDescent="0.25">
      <c r="A470" s="217" t="s">
        <v>302</v>
      </c>
      <c r="B470" s="217" t="s">
        <v>301</v>
      </c>
      <c r="C470" s="190"/>
    </row>
    <row r="471" spans="1:3" x14ac:dyDescent="0.25">
      <c r="A471" s="217" t="s">
        <v>300</v>
      </c>
      <c r="B471" s="217" t="s">
        <v>299</v>
      </c>
      <c r="C471" s="190"/>
    </row>
    <row r="472" spans="1:3" ht="24" x14ac:dyDescent="0.25">
      <c r="A472" s="217" t="s">
        <v>298</v>
      </c>
      <c r="B472" s="217" t="s">
        <v>297</v>
      </c>
      <c r="C472" s="190">
        <f>+C473+C476</f>
        <v>0</v>
      </c>
    </row>
    <row r="473" spans="1:3" ht="24" x14ac:dyDescent="0.25">
      <c r="A473" s="217" t="s">
        <v>296</v>
      </c>
      <c r="B473" s="217" t="s">
        <v>295</v>
      </c>
      <c r="C473" s="190">
        <f>+C474+C475</f>
        <v>0</v>
      </c>
    </row>
    <row r="474" spans="1:3" ht="36" x14ac:dyDescent="0.25">
      <c r="A474" s="217" t="s">
        <v>294</v>
      </c>
      <c r="B474" s="217" t="s">
        <v>293</v>
      </c>
      <c r="C474" s="190"/>
    </row>
    <row r="475" spans="1:3" ht="24" x14ac:dyDescent="0.25">
      <c r="A475" s="217" t="s">
        <v>292</v>
      </c>
      <c r="B475" s="217" t="s">
        <v>291</v>
      </c>
      <c r="C475" s="190"/>
    </row>
    <row r="476" spans="1:3" ht="24" x14ac:dyDescent="0.25">
      <c r="A476" s="217" t="s">
        <v>290</v>
      </c>
      <c r="B476" s="217" t="s">
        <v>289</v>
      </c>
      <c r="C476" s="190">
        <f>+C477+C478</f>
        <v>0</v>
      </c>
    </row>
    <row r="477" spans="1:3" ht="24" x14ac:dyDescent="0.25">
      <c r="A477" s="217" t="s">
        <v>288</v>
      </c>
      <c r="B477" s="217" t="s">
        <v>287</v>
      </c>
      <c r="C477" s="190">
        <f>'[4]ETCA-I-02'!F23-'[4]ETCA-I-02'!G23</f>
        <v>0</v>
      </c>
    </row>
    <row r="478" spans="1:3" ht="24" x14ac:dyDescent="0.25">
      <c r="A478" s="217" t="s">
        <v>286</v>
      </c>
      <c r="B478" s="217" t="s">
        <v>285</v>
      </c>
      <c r="C478" s="190"/>
    </row>
    <row r="479" spans="1:3" x14ac:dyDescent="0.25">
      <c r="A479" s="217" t="s">
        <v>284</v>
      </c>
      <c r="B479" s="217" t="s">
        <v>283</v>
      </c>
      <c r="C479" s="190">
        <f>+C480+C481+C482</f>
        <v>0</v>
      </c>
    </row>
    <row r="480" spans="1:3" x14ac:dyDescent="0.25">
      <c r="A480" s="217" t="s">
        <v>282</v>
      </c>
      <c r="B480" s="217" t="s">
        <v>246</v>
      </c>
      <c r="C480" s="190"/>
    </row>
    <row r="481" spans="1:3" ht="24" x14ac:dyDescent="0.25">
      <c r="A481" s="217" t="s">
        <v>281</v>
      </c>
      <c r="B481" s="217" t="s">
        <v>244</v>
      </c>
      <c r="C481" s="190"/>
    </row>
    <row r="482" spans="1:3" x14ac:dyDescent="0.25">
      <c r="A482" s="217" t="s">
        <v>280</v>
      </c>
      <c r="B482" s="217" t="s">
        <v>18</v>
      </c>
      <c r="C482" s="190"/>
    </row>
    <row r="483" spans="1:3" ht="9.75" customHeight="1" x14ac:dyDescent="0.25">
      <c r="A483" s="217"/>
      <c r="B483" s="217"/>
      <c r="C483" s="190"/>
    </row>
    <row r="484" spans="1:3" x14ac:dyDescent="0.25">
      <c r="A484" s="217" t="s">
        <v>279</v>
      </c>
      <c r="B484" s="217" t="s">
        <v>278</v>
      </c>
      <c r="C484" s="190">
        <f>+C485+C488+C492+C499</f>
        <v>6984569.4900000393</v>
      </c>
    </row>
    <row r="485" spans="1:3" ht="24" x14ac:dyDescent="0.25">
      <c r="A485" s="217" t="s">
        <v>277</v>
      </c>
      <c r="B485" s="217" t="s">
        <v>276</v>
      </c>
      <c r="C485" s="190">
        <f>+C486+C487</f>
        <v>0</v>
      </c>
    </row>
    <row r="486" spans="1:3" x14ac:dyDescent="0.25">
      <c r="A486" s="217" t="s">
        <v>275</v>
      </c>
      <c r="B486" s="217" t="s">
        <v>274</v>
      </c>
      <c r="C486" s="190"/>
    </row>
    <row r="487" spans="1:3" x14ac:dyDescent="0.25">
      <c r="A487" s="217" t="s">
        <v>273</v>
      </c>
      <c r="B487" s="217" t="s">
        <v>272</v>
      </c>
      <c r="C487" s="190"/>
    </row>
    <row r="488" spans="1:3" ht="24" x14ac:dyDescent="0.25">
      <c r="A488" s="217" t="s">
        <v>271</v>
      </c>
      <c r="B488" s="217" t="s">
        <v>270</v>
      </c>
      <c r="C488" s="190">
        <f>+C489+C490+C491</f>
        <v>0</v>
      </c>
    </row>
    <row r="489" spans="1:3" x14ac:dyDescent="0.25">
      <c r="A489" s="217" t="s">
        <v>269</v>
      </c>
      <c r="B489" s="217" t="s">
        <v>268</v>
      </c>
      <c r="C489" s="190"/>
    </row>
    <row r="490" spans="1:3" ht="24" x14ac:dyDescent="0.25">
      <c r="A490" s="217" t="s">
        <v>267</v>
      </c>
      <c r="B490" s="217" t="s">
        <v>266</v>
      </c>
      <c r="C490" s="190"/>
    </row>
    <row r="491" spans="1:3" x14ac:dyDescent="0.25">
      <c r="A491" s="217" t="s">
        <v>265</v>
      </c>
      <c r="B491" s="217" t="s">
        <v>264</v>
      </c>
      <c r="C491" s="190"/>
    </row>
    <row r="492" spans="1:3" ht="24" x14ac:dyDescent="0.25">
      <c r="A492" s="217" t="s">
        <v>263</v>
      </c>
      <c r="B492" s="217" t="s">
        <v>262</v>
      </c>
      <c r="C492" s="190">
        <f>+C493+C496</f>
        <v>-22920675.649999976</v>
      </c>
    </row>
    <row r="493" spans="1:3" ht="24" x14ac:dyDescent="0.25">
      <c r="A493" s="217" t="s">
        <v>261</v>
      </c>
      <c r="B493" s="217" t="s">
        <v>260</v>
      </c>
      <c r="C493" s="190">
        <f>+C494+C495</f>
        <v>0</v>
      </c>
    </row>
    <row r="494" spans="1:3" ht="24" x14ac:dyDescent="0.25">
      <c r="A494" s="217" t="s">
        <v>259</v>
      </c>
      <c r="B494" s="217" t="s">
        <v>258</v>
      </c>
      <c r="C494" s="190"/>
    </row>
    <row r="495" spans="1:3" ht="24" x14ac:dyDescent="0.25">
      <c r="A495" s="217" t="s">
        <v>257</v>
      </c>
      <c r="B495" s="217" t="s">
        <v>256</v>
      </c>
      <c r="C495" s="190"/>
    </row>
    <row r="496" spans="1:3" ht="24" x14ac:dyDescent="0.25">
      <c r="A496" s="217" t="s">
        <v>255</v>
      </c>
      <c r="B496" s="217" t="s">
        <v>254</v>
      </c>
      <c r="C496" s="190">
        <f>+C497+C498</f>
        <v>-22920675.649999976</v>
      </c>
    </row>
    <row r="497" spans="1:3" ht="24" x14ac:dyDescent="0.25">
      <c r="A497" s="217" t="s">
        <v>253</v>
      </c>
      <c r="B497" s="217" t="s">
        <v>252</v>
      </c>
      <c r="C497" s="260">
        <f>'[4]ETCA-I-02'!F49-'[4]ETCA-I-02'!G49</f>
        <v>-22920675.649999976</v>
      </c>
    </row>
    <row r="498" spans="1:3" ht="24" x14ac:dyDescent="0.25">
      <c r="A498" s="217" t="s">
        <v>251</v>
      </c>
      <c r="B498" s="217" t="s">
        <v>250</v>
      </c>
      <c r="C498" s="190"/>
    </row>
    <row r="499" spans="1:3" x14ac:dyDescent="0.25">
      <c r="A499" s="217" t="s">
        <v>249</v>
      </c>
      <c r="B499" s="217" t="s">
        <v>248</v>
      </c>
      <c r="C499" s="190">
        <f>+C500+C501+C502</f>
        <v>29905245.140000015</v>
      </c>
    </row>
    <row r="500" spans="1:3" x14ac:dyDescent="0.25">
      <c r="A500" s="217" t="s">
        <v>247</v>
      </c>
      <c r="B500" s="217" t="s">
        <v>246</v>
      </c>
      <c r="C500" s="190"/>
    </row>
    <row r="501" spans="1:3" ht="24" x14ac:dyDescent="0.25">
      <c r="A501" s="217" t="s">
        <v>245</v>
      </c>
      <c r="B501" s="217" t="s">
        <v>244</v>
      </c>
      <c r="C501" s="190"/>
    </row>
    <row r="502" spans="1:3" x14ac:dyDescent="0.25">
      <c r="A502" s="217" t="s">
        <v>243</v>
      </c>
      <c r="B502" s="217" t="s">
        <v>18</v>
      </c>
      <c r="C502" s="260">
        <f>'[4]ETCA-I-02'!F52-'[4]ETCA-I-02'!G52</f>
        <v>29905245.140000015</v>
      </c>
    </row>
    <row r="503" spans="1:3" x14ac:dyDescent="0.25">
      <c r="A503" s="217"/>
      <c r="B503" s="217"/>
      <c r="C503" s="190"/>
    </row>
    <row r="504" spans="1:3" x14ac:dyDescent="0.25">
      <c r="A504" s="189" t="s">
        <v>242</v>
      </c>
      <c r="B504" s="189" t="s">
        <v>241</v>
      </c>
      <c r="C504" s="188"/>
    </row>
    <row r="505" spans="1:3" x14ac:dyDescent="0.25">
      <c r="A505" s="189"/>
      <c r="B505" s="189"/>
      <c r="C505" s="188"/>
    </row>
    <row r="506" spans="1:3" x14ac:dyDescent="0.25">
      <c r="A506" s="189"/>
      <c r="B506" s="189" t="s">
        <v>240</v>
      </c>
      <c r="C506" s="188">
        <f>+C398</f>
        <v>-43616121.349999957</v>
      </c>
    </row>
    <row r="507" spans="1:3" ht="31.5" customHeight="1" x14ac:dyDescent="0.25">
      <c r="A507" s="361" t="s">
        <v>239</v>
      </c>
      <c r="B507" s="361"/>
      <c r="C507" s="361"/>
    </row>
    <row r="508" spans="1:3" ht="33.75" customHeight="1" x14ac:dyDescent="0.25">
      <c r="A508" s="361" t="s">
        <v>238</v>
      </c>
      <c r="B508" s="361"/>
      <c r="C508" s="361"/>
    </row>
  </sheetData>
  <mergeCells count="49">
    <mergeCell ref="B465:B466"/>
    <mergeCell ref="A507:C507"/>
    <mergeCell ref="A508:C508"/>
    <mergeCell ref="A422:A423"/>
    <mergeCell ref="B422:B423"/>
    <mergeCell ref="A426:A427"/>
    <mergeCell ref="B426:B427"/>
    <mergeCell ref="A444:A445"/>
    <mergeCell ref="B444:B445"/>
    <mergeCell ref="A454:A455"/>
    <mergeCell ref="B454:B455"/>
    <mergeCell ref="A465:A466"/>
    <mergeCell ref="A402:A403"/>
    <mergeCell ref="B402:B403"/>
    <mergeCell ref="A411:A412"/>
    <mergeCell ref="B411:B412"/>
    <mergeCell ref="A416:A417"/>
    <mergeCell ref="B416:B417"/>
    <mergeCell ref="A370:A371"/>
    <mergeCell ref="B370:B371"/>
    <mergeCell ref="A374:A375"/>
    <mergeCell ref="B374:B375"/>
    <mergeCell ref="A387:A388"/>
    <mergeCell ref="B387:B388"/>
    <mergeCell ref="A337:A338"/>
    <mergeCell ref="B337:B338"/>
    <mergeCell ref="A348:A349"/>
    <mergeCell ref="B348:B349"/>
    <mergeCell ref="A362:A363"/>
    <mergeCell ref="B362:B363"/>
    <mergeCell ref="A303:A304"/>
    <mergeCell ref="B303:B304"/>
    <mergeCell ref="A307:A309"/>
    <mergeCell ref="B307:B309"/>
    <mergeCell ref="A326:A327"/>
    <mergeCell ref="B326:B327"/>
    <mergeCell ref="A105:A106"/>
    <mergeCell ref="B105:B106"/>
    <mergeCell ref="A292:A293"/>
    <mergeCell ref="B292:B293"/>
    <mergeCell ref="A297:A298"/>
    <mergeCell ref="B297:B298"/>
    <mergeCell ref="A95:A96"/>
    <mergeCell ref="B95:B96"/>
    <mergeCell ref="A1:C1"/>
    <mergeCell ref="A2:C2"/>
    <mergeCell ref="A3:C3"/>
    <mergeCell ref="A5:A6"/>
    <mergeCell ref="B5:B6"/>
  </mergeCells>
  <hyperlinks>
    <hyperlink ref="C22" location="_ftn1" display="_ftn1" xr:uid="{00000000-0004-0000-2600-000000000000}"/>
  </hyperlinks>
  <pageMargins left="0.70866141732283472" right="0.70866141732283472" top="0.15748031496062992" bottom="0" header="0.31496062992125984" footer="0.31496062992125984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view="pageBreakPreview" zoomScaleSheetLayoutView="100" workbookViewId="0">
      <selection activeCell="F18" sqref="F18"/>
    </sheetView>
  </sheetViews>
  <sheetFormatPr baseColWidth="10"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80"/>
  <sheetViews>
    <sheetView view="pageBreakPreview" zoomScaleSheetLayoutView="100" workbookViewId="0">
      <selection activeCell="D78" sqref="D78"/>
    </sheetView>
  </sheetViews>
  <sheetFormatPr baseColWidth="10" defaultColWidth="11.28515625" defaultRowHeight="16.5" x14ac:dyDescent="0.3"/>
  <cols>
    <col min="1" max="1" width="6.7109375" style="1" customWidth="1"/>
    <col min="2" max="2" width="25.7109375" style="1" customWidth="1"/>
    <col min="3" max="3" width="23.7109375" style="1" customWidth="1"/>
    <col min="4" max="4" width="23.28515625" style="1" customWidth="1"/>
    <col min="5" max="5" width="23" style="1" customWidth="1"/>
    <col min="6" max="6" width="168.85546875" style="1" customWidth="1"/>
    <col min="7" max="16384" width="11.28515625" style="1"/>
  </cols>
  <sheetData>
    <row r="1" spans="1:5" x14ac:dyDescent="0.3">
      <c r="A1" s="266" t="str">
        <f>'[4]ETCA-I-01'!A1:G1</f>
        <v xml:space="preserve">Comision Estatal del Agua </v>
      </c>
      <c r="B1" s="266"/>
      <c r="C1" s="266"/>
      <c r="D1" s="266"/>
      <c r="E1" s="266"/>
    </row>
    <row r="2" spans="1:5" x14ac:dyDescent="0.3">
      <c r="A2" s="280" t="s">
        <v>183</v>
      </c>
      <c r="B2" s="280"/>
      <c r="C2" s="280"/>
      <c r="D2" s="280"/>
      <c r="E2" s="280"/>
    </row>
    <row r="3" spans="1:5" x14ac:dyDescent="0.3">
      <c r="A3" s="280" t="str">
        <f>'[4]ETCA-I-01'!A3:G3</f>
        <v>Al 31 de Diciembre de 2021</v>
      </c>
      <c r="B3" s="280"/>
      <c r="C3" s="280"/>
      <c r="D3" s="280"/>
      <c r="E3" s="280"/>
    </row>
    <row r="4" spans="1:5" x14ac:dyDescent="0.3">
      <c r="A4" s="8"/>
      <c r="B4" s="280" t="s">
        <v>138</v>
      </c>
      <c r="C4" s="280"/>
      <c r="D4" s="280"/>
      <c r="E4" s="12"/>
    </row>
    <row r="5" spans="1:5" x14ac:dyDescent="0.3">
      <c r="A5" s="8"/>
      <c r="B5" s="41"/>
      <c r="C5" s="41"/>
      <c r="D5" s="41"/>
      <c r="E5" s="12"/>
    </row>
    <row r="6" spans="1:5" ht="33" customHeight="1" x14ac:dyDescent="0.3">
      <c r="A6" s="364" t="s">
        <v>184</v>
      </c>
      <c r="B6" s="365"/>
      <c r="C6" s="365"/>
      <c r="D6" s="365"/>
      <c r="E6" s="366"/>
    </row>
    <row r="7" spans="1:5" ht="32.25" customHeight="1" x14ac:dyDescent="0.3">
      <c r="A7" s="362" t="s">
        <v>140</v>
      </c>
      <c r="B7" s="362"/>
      <c r="C7" s="362"/>
      <c r="D7" s="362"/>
      <c r="E7" s="363" t="s">
        <v>182</v>
      </c>
    </row>
    <row r="8" spans="1:5" x14ac:dyDescent="0.3">
      <c r="A8" s="130"/>
      <c r="B8" s="129" t="s">
        <v>141</v>
      </c>
      <c r="C8" s="129" t="s">
        <v>142</v>
      </c>
      <c r="D8" s="129" t="s">
        <v>19</v>
      </c>
      <c r="E8" s="363"/>
    </row>
    <row r="9" spans="1:5" s="4" customFormat="1" ht="21" customHeight="1" x14ac:dyDescent="0.25">
      <c r="A9" s="5">
        <v>1</v>
      </c>
      <c r="B9" s="30" t="s">
        <v>968</v>
      </c>
      <c r="C9" s="30">
        <v>4038052957</v>
      </c>
      <c r="D9" s="30">
        <v>59030.86</v>
      </c>
      <c r="E9" s="30" t="s">
        <v>969</v>
      </c>
    </row>
    <row r="10" spans="1:5" s="4" customFormat="1" ht="21" customHeight="1" x14ac:dyDescent="0.25">
      <c r="A10" s="5">
        <v>2</v>
      </c>
      <c r="B10" s="30" t="s">
        <v>958</v>
      </c>
      <c r="C10" s="30" t="s">
        <v>970</v>
      </c>
      <c r="D10" s="30">
        <v>29353.75</v>
      </c>
      <c r="E10" s="30" t="s">
        <v>971</v>
      </c>
    </row>
    <row r="11" spans="1:5" s="4" customFormat="1" ht="21" customHeight="1" x14ac:dyDescent="0.25">
      <c r="A11" s="5">
        <v>3</v>
      </c>
      <c r="B11" s="30" t="s">
        <v>958</v>
      </c>
      <c r="C11" s="30" t="s">
        <v>972</v>
      </c>
      <c r="D11" s="30">
        <v>106936.54</v>
      </c>
      <c r="E11" s="30" t="s">
        <v>969</v>
      </c>
    </row>
    <row r="12" spans="1:5" s="4" customFormat="1" ht="27.75" customHeight="1" x14ac:dyDescent="0.25">
      <c r="A12" s="5">
        <v>4</v>
      </c>
      <c r="B12" s="30" t="s">
        <v>958</v>
      </c>
      <c r="C12" s="30" t="s">
        <v>959</v>
      </c>
      <c r="D12" s="30">
        <v>15001.46</v>
      </c>
      <c r="E12" s="213" t="s">
        <v>1046</v>
      </c>
    </row>
    <row r="13" spans="1:5" s="4" customFormat="1" ht="20.25" customHeight="1" x14ac:dyDescent="0.25">
      <c r="A13" s="5">
        <v>5</v>
      </c>
      <c r="B13" s="30" t="s">
        <v>958</v>
      </c>
      <c r="C13" s="30" t="s">
        <v>973</v>
      </c>
      <c r="D13" s="30">
        <v>38086297.740000002</v>
      </c>
      <c r="E13" s="30" t="s">
        <v>963</v>
      </c>
    </row>
    <row r="14" spans="1:5" s="4" customFormat="1" ht="20.25" customHeight="1" x14ac:dyDescent="0.25">
      <c r="A14" s="5">
        <v>6</v>
      </c>
      <c r="B14" s="30" t="s">
        <v>958</v>
      </c>
      <c r="C14" s="30">
        <v>116755054</v>
      </c>
      <c r="D14" s="30">
        <v>2256056.89</v>
      </c>
      <c r="E14" s="30" t="s">
        <v>1086</v>
      </c>
    </row>
    <row r="15" spans="1:5" s="4" customFormat="1" ht="20.25" customHeight="1" x14ac:dyDescent="0.25">
      <c r="A15" s="5">
        <v>7</v>
      </c>
      <c r="B15" s="30" t="s">
        <v>958</v>
      </c>
      <c r="C15" s="30" t="s">
        <v>974</v>
      </c>
      <c r="D15" s="30">
        <v>386485.09</v>
      </c>
      <c r="E15" s="30" t="s">
        <v>975</v>
      </c>
    </row>
    <row r="16" spans="1:5" s="4" customFormat="1" ht="20.25" customHeight="1" x14ac:dyDescent="0.25">
      <c r="A16" s="5">
        <v>8</v>
      </c>
      <c r="B16" s="30" t="s">
        <v>958</v>
      </c>
      <c r="C16" s="30" t="s">
        <v>976</v>
      </c>
      <c r="D16" s="30">
        <v>340355.13</v>
      </c>
      <c r="E16" s="30" t="s">
        <v>1087</v>
      </c>
    </row>
    <row r="17" spans="1:5" s="4" customFormat="1" ht="20.25" customHeight="1" x14ac:dyDescent="0.25">
      <c r="A17" s="5">
        <v>9</v>
      </c>
      <c r="B17" s="30" t="s">
        <v>958</v>
      </c>
      <c r="C17" s="30" t="s">
        <v>977</v>
      </c>
      <c r="D17" s="30">
        <v>27264.799999999999</v>
      </c>
      <c r="E17" s="30" t="s">
        <v>978</v>
      </c>
    </row>
    <row r="18" spans="1:5" s="4" customFormat="1" ht="20.25" customHeight="1" x14ac:dyDescent="0.25">
      <c r="A18" s="5">
        <v>10</v>
      </c>
      <c r="B18" s="30" t="s">
        <v>958</v>
      </c>
      <c r="C18" s="30" t="s">
        <v>979</v>
      </c>
      <c r="D18" s="30">
        <v>52907.9</v>
      </c>
      <c r="E18" s="30" t="s">
        <v>980</v>
      </c>
    </row>
    <row r="19" spans="1:5" s="4" customFormat="1" ht="20.25" customHeight="1" x14ac:dyDescent="0.25">
      <c r="A19" s="5">
        <v>11</v>
      </c>
      <c r="B19" s="30" t="s">
        <v>958</v>
      </c>
      <c r="C19" s="30" t="s">
        <v>981</v>
      </c>
      <c r="D19" s="30">
        <v>500219.47</v>
      </c>
      <c r="E19" s="30" t="s">
        <v>982</v>
      </c>
    </row>
    <row r="20" spans="1:5" s="4" customFormat="1" ht="31.5" customHeight="1" x14ac:dyDescent="0.25">
      <c r="A20" s="5">
        <v>12</v>
      </c>
      <c r="B20" s="30" t="s">
        <v>958</v>
      </c>
      <c r="C20" s="30" t="s">
        <v>983</v>
      </c>
      <c r="D20" s="30">
        <v>1325303.47</v>
      </c>
      <c r="E20" s="213" t="s">
        <v>984</v>
      </c>
    </row>
    <row r="21" spans="1:5" s="4" customFormat="1" ht="23.25" customHeight="1" x14ac:dyDescent="0.25">
      <c r="A21" s="5">
        <v>13</v>
      </c>
      <c r="B21" s="30" t="s">
        <v>958</v>
      </c>
      <c r="C21" s="30" t="s">
        <v>985</v>
      </c>
      <c r="D21" s="30">
        <v>955927.59</v>
      </c>
      <c r="E21" s="213" t="s">
        <v>986</v>
      </c>
    </row>
    <row r="22" spans="1:5" s="4" customFormat="1" ht="31.5" customHeight="1" x14ac:dyDescent="0.25">
      <c r="A22" s="5">
        <v>14</v>
      </c>
      <c r="B22" s="30" t="s">
        <v>958</v>
      </c>
      <c r="C22" s="252" t="s">
        <v>1081</v>
      </c>
      <c r="D22" s="30">
        <v>7079342.9400000004</v>
      </c>
      <c r="E22" s="213" t="s">
        <v>1083</v>
      </c>
    </row>
    <row r="23" spans="1:5" s="4" customFormat="1" ht="31.5" customHeight="1" x14ac:dyDescent="0.25">
      <c r="A23" s="5">
        <v>15</v>
      </c>
      <c r="B23" s="30" t="s">
        <v>958</v>
      </c>
      <c r="C23" s="252" t="s">
        <v>1082</v>
      </c>
      <c r="D23" s="30">
        <v>40470466.240000002</v>
      </c>
      <c r="E23" s="213" t="s">
        <v>1084</v>
      </c>
    </row>
    <row r="24" spans="1:5" s="4" customFormat="1" ht="23.25" customHeight="1" x14ac:dyDescent="0.25">
      <c r="A24" s="5">
        <v>16</v>
      </c>
      <c r="B24" s="30" t="s">
        <v>987</v>
      </c>
      <c r="C24" s="30">
        <v>7679512</v>
      </c>
      <c r="D24" s="30">
        <v>204.45</v>
      </c>
      <c r="E24" s="30" t="s">
        <v>988</v>
      </c>
    </row>
    <row r="25" spans="1:5" s="4" customFormat="1" ht="23.25" customHeight="1" x14ac:dyDescent="0.25">
      <c r="A25" s="5">
        <v>17</v>
      </c>
      <c r="B25" s="30" t="s">
        <v>987</v>
      </c>
      <c r="C25" s="30">
        <v>7679539</v>
      </c>
      <c r="D25" s="30">
        <v>439730.9</v>
      </c>
      <c r="E25" s="30" t="s">
        <v>988</v>
      </c>
    </row>
    <row r="26" spans="1:5" s="4" customFormat="1" ht="23.25" customHeight="1" x14ac:dyDescent="0.25">
      <c r="A26" s="5">
        <v>18</v>
      </c>
      <c r="B26" s="30" t="s">
        <v>958</v>
      </c>
      <c r="C26" s="30" t="s">
        <v>989</v>
      </c>
      <c r="D26" s="30">
        <v>840208.53</v>
      </c>
      <c r="E26" s="30" t="s">
        <v>988</v>
      </c>
    </row>
    <row r="27" spans="1:5" s="4" customFormat="1" ht="23.25" customHeight="1" x14ac:dyDescent="0.25">
      <c r="A27" s="5">
        <v>19</v>
      </c>
      <c r="B27" s="30" t="s">
        <v>958</v>
      </c>
      <c r="C27" s="30" t="s">
        <v>990</v>
      </c>
      <c r="D27" s="30">
        <v>254253.63</v>
      </c>
      <c r="E27" s="30" t="s">
        <v>988</v>
      </c>
    </row>
    <row r="28" spans="1:5" s="4" customFormat="1" ht="23.25" customHeight="1" x14ac:dyDescent="0.25">
      <c r="A28" s="5">
        <v>20</v>
      </c>
      <c r="B28" s="30" t="s">
        <v>958</v>
      </c>
      <c r="C28" s="30" t="s">
        <v>991</v>
      </c>
      <c r="D28" s="30">
        <v>4182.34</v>
      </c>
      <c r="E28" s="30" t="s">
        <v>988</v>
      </c>
    </row>
    <row r="29" spans="1:5" s="4" customFormat="1" ht="23.25" customHeight="1" x14ac:dyDescent="0.25">
      <c r="A29" s="5">
        <v>21</v>
      </c>
      <c r="B29" s="30" t="s">
        <v>958</v>
      </c>
      <c r="C29" s="30" t="s">
        <v>992</v>
      </c>
      <c r="D29" s="30">
        <v>55851.28</v>
      </c>
      <c r="E29" s="30" t="s">
        <v>988</v>
      </c>
    </row>
    <row r="30" spans="1:5" s="4" customFormat="1" ht="23.25" customHeight="1" x14ac:dyDescent="0.25">
      <c r="A30" s="5">
        <v>22</v>
      </c>
      <c r="B30" s="30" t="s">
        <v>993</v>
      </c>
      <c r="C30" s="30">
        <v>7679741</v>
      </c>
      <c r="D30" s="30">
        <v>7854.36</v>
      </c>
      <c r="E30" s="30" t="s">
        <v>988</v>
      </c>
    </row>
    <row r="31" spans="1:5" s="4" customFormat="1" ht="23.25" customHeight="1" x14ac:dyDescent="0.25">
      <c r="A31" s="5">
        <v>23</v>
      </c>
      <c r="B31" s="30" t="s">
        <v>958</v>
      </c>
      <c r="C31" s="30" t="s">
        <v>994</v>
      </c>
      <c r="D31" s="30">
        <v>84225.33</v>
      </c>
      <c r="E31" s="30" t="s">
        <v>988</v>
      </c>
    </row>
    <row r="32" spans="1:5" s="4" customFormat="1" ht="23.25" customHeight="1" x14ac:dyDescent="0.25">
      <c r="A32" s="5">
        <v>24</v>
      </c>
      <c r="B32" s="30" t="s">
        <v>958</v>
      </c>
      <c r="C32" s="30" t="s">
        <v>995</v>
      </c>
      <c r="D32" s="30">
        <v>72930.47</v>
      </c>
      <c r="E32" s="30" t="s">
        <v>988</v>
      </c>
    </row>
    <row r="33" spans="1:6" s="4" customFormat="1" ht="23.25" customHeight="1" x14ac:dyDescent="0.25">
      <c r="A33" s="5">
        <v>25</v>
      </c>
      <c r="B33" s="30" t="s">
        <v>958</v>
      </c>
      <c r="C33" s="30" t="s">
        <v>996</v>
      </c>
      <c r="D33" s="30">
        <v>18159.560000000001</v>
      </c>
      <c r="E33" s="30" t="s">
        <v>988</v>
      </c>
    </row>
    <row r="34" spans="1:6" s="4" customFormat="1" ht="23.25" customHeight="1" x14ac:dyDescent="0.25">
      <c r="A34" s="5">
        <v>26</v>
      </c>
      <c r="B34" s="30" t="s">
        <v>987</v>
      </c>
      <c r="C34" s="30">
        <v>7679482</v>
      </c>
      <c r="D34" s="30">
        <v>119760.33</v>
      </c>
      <c r="E34" s="30" t="s">
        <v>988</v>
      </c>
    </row>
    <row r="35" spans="1:6" s="4" customFormat="1" ht="23.25" customHeight="1" x14ac:dyDescent="0.25">
      <c r="A35" s="5">
        <v>27</v>
      </c>
      <c r="B35" s="30" t="s">
        <v>958</v>
      </c>
      <c r="C35" s="30" t="s">
        <v>997</v>
      </c>
      <c r="D35" s="30">
        <v>39281.39</v>
      </c>
      <c r="E35" s="30" t="s">
        <v>988</v>
      </c>
    </row>
    <row r="36" spans="1:6" s="4" customFormat="1" ht="23.25" customHeight="1" x14ac:dyDescent="0.25">
      <c r="A36" s="5">
        <v>28</v>
      </c>
      <c r="B36" s="30" t="s">
        <v>958</v>
      </c>
      <c r="C36" s="30" t="s">
        <v>998</v>
      </c>
      <c r="D36" s="30">
        <v>39207.22</v>
      </c>
      <c r="E36" s="30" t="s">
        <v>988</v>
      </c>
    </row>
    <row r="37" spans="1:6" s="4" customFormat="1" ht="23.25" customHeight="1" x14ac:dyDescent="0.25">
      <c r="A37" s="5">
        <v>29</v>
      </c>
      <c r="B37" s="30" t="s">
        <v>999</v>
      </c>
      <c r="C37" s="30" t="s">
        <v>1000</v>
      </c>
      <c r="D37" s="30">
        <v>572468.13</v>
      </c>
      <c r="E37" s="30" t="s">
        <v>988</v>
      </c>
    </row>
    <row r="38" spans="1:6" s="4" customFormat="1" ht="23.25" customHeight="1" x14ac:dyDescent="0.25">
      <c r="A38" s="5">
        <v>30</v>
      </c>
      <c r="B38" s="30" t="s">
        <v>958</v>
      </c>
      <c r="C38" s="30" t="s">
        <v>1001</v>
      </c>
      <c r="D38" s="30">
        <v>17132.810000000001</v>
      </c>
      <c r="E38" s="30" t="s">
        <v>988</v>
      </c>
    </row>
    <row r="39" spans="1:6" s="4" customFormat="1" ht="23.25" customHeight="1" x14ac:dyDescent="0.25">
      <c r="A39" s="5">
        <v>31</v>
      </c>
      <c r="B39" s="30" t="s">
        <v>958</v>
      </c>
      <c r="C39" s="30" t="s">
        <v>1002</v>
      </c>
      <c r="D39" s="30">
        <v>7620.05</v>
      </c>
      <c r="E39" s="30" t="s">
        <v>988</v>
      </c>
    </row>
    <row r="40" spans="1:6" s="4" customFormat="1" ht="23.25" customHeight="1" x14ac:dyDescent="0.25">
      <c r="A40" s="5">
        <v>32</v>
      </c>
      <c r="B40" s="30" t="s">
        <v>958</v>
      </c>
      <c r="C40" s="30" t="s">
        <v>1003</v>
      </c>
      <c r="D40" s="30">
        <v>713577.31</v>
      </c>
      <c r="E40" s="30" t="s">
        <v>988</v>
      </c>
    </row>
    <row r="41" spans="1:6" s="4" customFormat="1" ht="23.25" customHeight="1" x14ac:dyDescent="0.25">
      <c r="A41" s="5">
        <v>33</v>
      </c>
      <c r="B41" s="30" t="s">
        <v>958</v>
      </c>
      <c r="C41" s="30" t="s">
        <v>1004</v>
      </c>
      <c r="D41" s="30">
        <v>112000.37</v>
      </c>
      <c r="E41" s="30" t="s">
        <v>988</v>
      </c>
    </row>
    <row r="42" spans="1:6" s="4" customFormat="1" ht="23.25" customHeight="1" x14ac:dyDescent="0.25">
      <c r="A42" s="5">
        <v>34</v>
      </c>
      <c r="B42" s="30" t="s">
        <v>958</v>
      </c>
      <c r="C42" s="30" t="s">
        <v>1005</v>
      </c>
      <c r="D42" s="30">
        <v>104271.39</v>
      </c>
      <c r="E42" s="30" t="s">
        <v>988</v>
      </c>
    </row>
    <row r="43" spans="1:6" s="4" customFormat="1" x14ac:dyDescent="0.25">
      <c r="A43" s="5"/>
      <c r="B43" s="30"/>
      <c r="C43" s="30"/>
      <c r="D43" s="30"/>
      <c r="E43" s="30"/>
    </row>
    <row r="44" spans="1:6" s="4" customFormat="1" ht="18.75" customHeight="1" x14ac:dyDescent="0.25">
      <c r="A44" s="131"/>
      <c r="B44" s="132"/>
      <c r="C44" s="136" t="s">
        <v>40</v>
      </c>
      <c r="D44" s="132">
        <f>SUM(D9:D43)</f>
        <v>95193869.720000014</v>
      </c>
      <c r="E44" s="133"/>
      <c r="F44" s="135" t="str">
        <f>IF(D44='[4]ETCA-I-02'!$B$10,"","VALOR INCORRECTO, DEBE SER IGUAL A LO REPORTADO EN ETCA-I-02 EN LA CUENTA a2) BANCOS/TESORERÍA")</f>
        <v/>
      </c>
    </row>
    <row r="45" spans="1:6" s="57" customFormat="1" ht="15" customHeight="1" x14ac:dyDescent="0.2">
      <c r="A45" s="3" t="s">
        <v>5</v>
      </c>
    </row>
    <row r="46" spans="1:6" x14ac:dyDescent="0.3">
      <c r="A46" s="3" t="s">
        <v>189</v>
      </c>
    </row>
    <row r="47" spans="1:6" s="57" customFormat="1" ht="12.75" x14ac:dyDescent="0.2">
      <c r="A47" s="3" t="s">
        <v>188</v>
      </c>
    </row>
    <row r="49" spans="1:6" ht="33" customHeight="1" x14ac:dyDescent="0.3">
      <c r="A49" s="364" t="s">
        <v>185</v>
      </c>
      <c r="B49" s="365"/>
      <c r="C49" s="365"/>
      <c r="D49" s="365"/>
      <c r="E49" s="366"/>
    </row>
    <row r="50" spans="1:6" ht="18" x14ac:dyDescent="0.3">
      <c r="A50" s="362" t="s">
        <v>140</v>
      </c>
      <c r="B50" s="362"/>
      <c r="C50" s="362"/>
      <c r="D50" s="362"/>
      <c r="E50" s="363" t="s">
        <v>182</v>
      </c>
    </row>
    <row r="51" spans="1:6" x14ac:dyDescent="0.3">
      <c r="A51" s="130"/>
      <c r="B51" s="129" t="s">
        <v>141</v>
      </c>
      <c r="C51" s="129" t="s">
        <v>142</v>
      </c>
      <c r="D51" s="129" t="s">
        <v>19</v>
      </c>
      <c r="E51" s="363"/>
    </row>
    <row r="52" spans="1:6" x14ac:dyDescent="0.3">
      <c r="A52" s="5">
        <v>1</v>
      </c>
      <c r="B52" s="30" t="s">
        <v>958</v>
      </c>
      <c r="C52" s="30">
        <v>2052388561</v>
      </c>
      <c r="D52" s="30">
        <v>5518084.8200000003</v>
      </c>
      <c r="E52" s="30" t="s">
        <v>988</v>
      </c>
    </row>
    <row r="53" spans="1:6" x14ac:dyDescent="0.3">
      <c r="A53" s="5">
        <v>2</v>
      </c>
      <c r="B53" s="30" t="s">
        <v>958</v>
      </c>
      <c r="C53" s="30">
        <v>2052388545</v>
      </c>
      <c r="D53" s="30">
        <v>205006.54</v>
      </c>
      <c r="E53" s="30" t="s">
        <v>988</v>
      </c>
    </row>
    <row r="54" spans="1:6" x14ac:dyDescent="0.3">
      <c r="A54" s="5">
        <v>3</v>
      </c>
      <c r="B54" s="30" t="s">
        <v>958</v>
      </c>
      <c r="C54" s="30">
        <v>2052388626</v>
      </c>
      <c r="D54" s="30">
        <v>38120.519999999997</v>
      </c>
      <c r="E54" s="30" t="s">
        <v>988</v>
      </c>
    </row>
    <row r="55" spans="1:6" x14ac:dyDescent="0.3">
      <c r="A55" s="5">
        <v>4</v>
      </c>
      <c r="B55" s="30" t="s">
        <v>958</v>
      </c>
      <c r="C55" s="30">
        <v>2052388596</v>
      </c>
      <c r="D55" s="30">
        <v>308158.06</v>
      </c>
      <c r="E55" s="30" t="s">
        <v>969</v>
      </c>
    </row>
    <row r="56" spans="1:6" x14ac:dyDescent="0.3">
      <c r="A56" s="5"/>
      <c r="B56" s="30"/>
      <c r="C56" s="30"/>
      <c r="D56" s="30"/>
      <c r="E56" s="30"/>
    </row>
    <row r="57" spans="1:6" x14ac:dyDescent="0.3">
      <c r="A57" s="5"/>
      <c r="B57" s="30"/>
      <c r="C57" s="30"/>
      <c r="D57" s="30"/>
      <c r="E57" s="30"/>
    </row>
    <row r="58" spans="1:6" ht="18.75" x14ac:dyDescent="0.3">
      <c r="A58" s="131"/>
      <c r="B58" s="132"/>
      <c r="C58" s="136" t="s">
        <v>40</v>
      </c>
      <c r="D58" s="132">
        <f>SUM(D52:D57)</f>
        <v>6069369.9399999995</v>
      </c>
      <c r="E58" s="133"/>
      <c r="F58" s="135" t="str">
        <f>IF(D58='[4]ETCA-I-02'!$B$12,"","VALOR INCORRECTO, DEBE SER IGUAL A LO REPORTADO EN ETCA-I-02 EN LA CUENTA a4) INVERSIONES TEMPORALES (HASTA 3 MESES)")</f>
        <v/>
      </c>
    </row>
    <row r="60" spans="1:6" ht="33.75" customHeight="1" x14ac:dyDescent="0.3">
      <c r="A60" s="364" t="s">
        <v>186</v>
      </c>
      <c r="B60" s="365"/>
      <c r="C60" s="365"/>
      <c r="D60" s="365"/>
      <c r="E60" s="366"/>
    </row>
    <row r="61" spans="1:6" ht="18" customHeight="1" x14ac:dyDescent="0.3">
      <c r="A61" s="362" t="s">
        <v>140</v>
      </c>
      <c r="B61" s="362"/>
      <c r="C61" s="362"/>
      <c r="D61" s="362"/>
      <c r="E61" s="363" t="s">
        <v>182</v>
      </c>
    </row>
    <row r="62" spans="1:6" x14ac:dyDescent="0.3">
      <c r="A62" s="130"/>
      <c r="B62" s="129" t="s">
        <v>141</v>
      </c>
      <c r="C62" s="129" t="s">
        <v>142</v>
      </c>
      <c r="D62" s="129" t="s">
        <v>19</v>
      </c>
      <c r="E62" s="363"/>
    </row>
    <row r="63" spans="1:6" ht="13.5" customHeight="1" x14ac:dyDescent="0.3">
      <c r="A63" s="5">
        <v>1</v>
      </c>
      <c r="B63" s="30"/>
      <c r="C63" s="30"/>
      <c r="D63" s="30"/>
      <c r="E63" s="30"/>
    </row>
    <row r="64" spans="1:6" x14ac:dyDescent="0.3">
      <c r="A64" s="367" t="s">
        <v>1006</v>
      </c>
      <c r="B64" s="368"/>
      <c r="C64" s="368"/>
      <c r="D64" s="368"/>
      <c r="E64" s="369"/>
    </row>
    <row r="65" spans="1:6" ht="9" customHeight="1" x14ac:dyDescent="0.3">
      <c r="A65" s="5"/>
      <c r="B65" s="30"/>
      <c r="C65" s="30"/>
      <c r="D65" s="30"/>
      <c r="E65" s="30"/>
    </row>
    <row r="66" spans="1:6" ht="18.75" x14ac:dyDescent="0.3">
      <c r="A66" s="131"/>
      <c r="B66" s="132"/>
      <c r="C66" s="136" t="s">
        <v>40</v>
      </c>
      <c r="D66" s="132">
        <f>SUM(D63:D65)</f>
        <v>0</v>
      </c>
      <c r="E66" s="133"/>
      <c r="F66" s="135" t="str">
        <f>IF(D66='[4]ETCA-I-02'!$B$17,"","VALOR INCORRECTO, DEBE SER IGUAL A LO REPORTADO EN ETCA-I-02 EN LA CUENTA b1) INVERSIONES FINANCIERAS DE CORTO PLAZO")</f>
        <v/>
      </c>
    </row>
    <row r="68" spans="1:6" ht="33.75" customHeight="1" x14ac:dyDescent="0.3">
      <c r="A68" s="364" t="s">
        <v>187</v>
      </c>
      <c r="B68" s="365"/>
      <c r="C68" s="365"/>
      <c r="D68" s="365"/>
      <c r="E68" s="366"/>
    </row>
    <row r="69" spans="1:6" ht="18" x14ac:dyDescent="0.3">
      <c r="A69" s="362" t="s">
        <v>140</v>
      </c>
      <c r="B69" s="362"/>
      <c r="C69" s="362"/>
      <c r="D69" s="362"/>
      <c r="E69" s="363" t="s">
        <v>182</v>
      </c>
    </row>
    <row r="70" spans="1:6" x14ac:dyDescent="0.3">
      <c r="A70" s="130"/>
      <c r="B70" s="129" t="s">
        <v>141</v>
      </c>
      <c r="C70" s="129" t="s">
        <v>142</v>
      </c>
      <c r="D70" s="129" t="s">
        <v>19</v>
      </c>
      <c r="E70" s="363"/>
    </row>
    <row r="71" spans="1:6" x14ac:dyDescent="0.3">
      <c r="A71" s="5">
        <v>1</v>
      </c>
      <c r="B71" s="30"/>
      <c r="C71" s="30"/>
      <c r="D71" s="30"/>
      <c r="E71" s="30"/>
    </row>
    <row r="72" spans="1:6" x14ac:dyDescent="0.3">
      <c r="A72" s="367" t="s">
        <v>1006</v>
      </c>
      <c r="B72" s="368"/>
      <c r="C72" s="368"/>
      <c r="D72" s="368"/>
      <c r="E72" s="369"/>
    </row>
    <row r="73" spans="1:6" ht="10.5" customHeight="1" x14ac:dyDescent="0.3">
      <c r="A73" s="5"/>
      <c r="B73" s="30"/>
      <c r="C73" s="30"/>
      <c r="D73" s="30"/>
      <c r="E73" s="30"/>
    </row>
    <row r="74" spans="1:6" ht="18.75" x14ac:dyDescent="0.3">
      <c r="A74" s="131"/>
      <c r="B74" s="132"/>
      <c r="C74" s="136" t="s">
        <v>40</v>
      </c>
      <c r="D74" s="132">
        <f>SUM(D71:D73)</f>
        <v>0</v>
      </c>
      <c r="E74" s="133"/>
      <c r="F74" s="135" t="str">
        <f>IF(D74='[4]ETCA-I-02'!$B$47,"","VALOR INCORRECTO, DEBE SER IGUAL A LO REPORTADO EN ETCA-I-02 EN LA CUENTA a) INVERSIONES FINANCIERAS A LARGO PLAZO")</f>
        <v/>
      </c>
    </row>
    <row r="75" spans="1:6" x14ac:dyDescent="0.3">
      <c r="A75" s="3" t="s">
        <v>5</v>
      </c>
      <c r="B75" s="57"/>
    </row>
    <row r="76" spans="1:6" x14ac:dyDescent="0.3">
      <c r="A76" s="3" t="s">
        <v>189</v>
      </c>
      <c r="B76" s="57"/>
    </row>
    <row r="77" spans="1:6" x14ac:dyDescent="0.3">
      <c r="A77" s="3" t="s">
        <v>188</v>
      </c>
      <c r="B77" s="57"/>
      <c r="C77" s="57"/>
      <c r="D77" s="57"/>
      <c r="E77" s="57"/>
    </row>
    <row r="78" spans="1:6" x14ac:dyDescent="0.3">
      <c r="A78" s="57"/>
      <c r="B78" s="57"/>
      <c r="C78" s="57"/>
      <c r="D78" s="57"/>
      <c r="E78" s="57"/>
    </row>
    <row r="79" spans="1:6" ht="39" customHeight="1" x14ac:dyDescent="0.3">
      <c r="A79" s="134"/>
      <c r="B79" s="134"/>
      <c r="C79" s="134"/>
      <c r="D79" s="134"/>
      <c r="E79" s="134"/>
    </row>
    <row r="80" spans="1:6" ht="15.75" customHeight="1" x14ac:dyDescent="0.3">
      <c r="A80" s="134"/>
      <c r="B80" s="134"/>
      <c r="C80" s="134"/>
      <c r="D80" s="134"/>
      <c r="E80" s="134"/>
    </row>
  </sheetData>
  <mergeCells count="18">
    <mergeCell ref="A72:E72"/>
    <mergeCell ref="A61:D61"/>
    <mergeCell ref="E61:E62"/>
    <mergeCell ref="A68:E68"/>
    <mergeCell ref="A69:D69"/>
    <mergeCell ref="E69:E70"/>
    <mergeCell ref="A64:E64"/>
    <mergeCell ref="A50:D50"/>
    <mergeCell ref="A6:E6"/>
    <mergeCell ref="A49:E49"/>
    <mergeCell ref="E50:E51"/>
    <mergeCell ref="A60:E60"/>
    <mergeCell ref="A1:E1"/>
    <mergeCell ref="A2:E2"/>
    <mergeCell ref="A3:E3"/>
    <mergeCell ref="A7:D7"/>
    <mergeCell ref="E7:E8"/>
    <mergeCell ref="B4:D4"/>
  </mergeCells>
  <printOptions horizontalCentered="1"/>
  <pageMargins left="0.39370078740157483" right="0.39370078740157483" top="0.74803149606299213" bottom="0.74803149606299213" header="0.31496062992125984" footer="0.31496062992125984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V612"/>
  <sheetViews>
    <sheetView workbookViewId="0">
      <selection activeCell="B22" sqref="B22"/>
    </sheetView>
  </sheetViews>
  <sheetFormatPr baseColWidth="10" defaultRowHeight="15" x14ac:dyDescent="0.25"/>
  <cols>
    <col min="1" max="1" width="12.7109375" bestFit="1" customWidth="1"/>
    <col min="2" max="3" width="7.5703125" bestFit="1" customWidth="1"/>
    <col min="4" max="4" width="8.5703125" bestFit="1" customWidth="1"/>
    <col min="5" max="6" width="8.7109375" bestFit="1" customWidth="1"/>
    <col min="7" max="7" width="8.5703125" bestFit="1" customWidth="1"/>
    <col min="8" max="8" width="6.28515625" customWidth="1"/>
    <col min="9" max="9" width="11.85546875" style="214" bestFit="1" customWidth="1"/>
    <col min="10" max="10" width="6.85546875" customWidth="1"/>
    <col min="11" max="11" width="9.7109375" bestFit="1" customWidth="1"/>
    <col min="12" max="13" width="11.85546875" bestFit="1" customWidth="1"/>
    <col min="14" max="14" width="7.42578125" customWidth="1"/>
    <col min="15" max="15" width="6.85546875" customWidth="1"/>
    <col min="16" max="16" width="16.42578125" customWidth="1"/>
    <col min="17" max="17" width="17.140625" bestFit="1" customWidth="1"/>
    <col min="18" max="19" width="17.42578125" bestFit="1" customWidth="1"/>
    <col min="20" max="20" width="19.42578125" customWidth="1"/>
    <col min="21" max="21" width="17.140625" bestFit="1" customWidth="1"/>
    <col min="22" max="22" width="17.42578125" bestFit="1" customWidth="1"/>
  </cols>
  <sheetData>
    <row r="1" spans="1:22" ht="24.75" customHeight="1" x14ac:dyDescent="0.25">
      <c r="A1" s="218" t="s">
        <v>181</v>
      </c>
      <c r="B1" s="370" t="s">
        <v>180</v>
      </c>
      <c r="C1" s="371"/>
      <c r="D1" s="371"/>
      <c r="E1" s="371"/>
      <c r="F1" s="371"/>
      <c r="G1" s="371"/>
      <c r="H1" s="372"/>
      <c r="I1" s="373" t="s">
        <v>179</v>
      </c>
      <c r="J1" s="374"/>
      <c r="K1" s="370" t="s">
        <v>178</v>
      </c>
      <c r="L1" s="371"/>
      <c r="M1" s="371"/>
      <c r="N1" s="371"/>
      <c r="O1" s="372"/>
      <c r="P1" s="370" t="s">
        <v>177</v>
      </c>
      <c r="Q1" s="371"/>
      <c r="R1" s="371"/>
      <c r="S1" s="371"/>
      <c r="T1" s="371"/>
      <c r="U1" s="371"/>
      <c r="V1" s="372"/>
    </row>
    <row r="2" spans="1:22" ht="135" customHeight="1" x14ac:dyDescent="0.25">
      <c r="A2" s="219" t="s">
        <v>176</v>
      </c>
      <c r="B2" s="220" t="s">
        <v>175</v>
      </c>
      <c r="C2" s="221" t="s">
        <v>174</v>
      </c>
      <c r="D2" s="221" t="s">
        <v>173</v>
      </c>
      <c r="E2" s="222" t="s">
        <v>172</v>
      </c>
      <c r="F2" s="223" t="s">
        <v>171</v>
      </c>
      <c r="G2" s="223" t="s">
        <v>170</v>
      </c>
      <c r="H2" s="223" t="s">
        <v>169</v>
      </c>
      <c r="I2" s="224" t="s">
        <v>168</v>
      </c>
      <c r="J2" s="225" t="s">
        <v>167</v>
      </c>
      <c r="K2" s="226" t="s">
        <v>166</v>
      </c>
      <c r="L2" s="227" t="s">
        <v>165</v>
      </c>
      <c r="M2" s="227" t="s">
        <v>164</v>
      </c>
      <c r="N2" s="227" t="s">
        <v>163</v>
      </c>
      <c r="O2" s="228" t="s">
        <v>162</v>
      </c>
      <c r="P2" s="229" t="s">
        <v>161</v>
      </c>
      <c r="Q2" s="230" t="s">
        <v>160</v>
      </c>
      <c r="R2" s="230" t="s">
        <v>159</v>
      </c>
      <c r="S2" s="231" t="s">
        <v>158</v>
      </c>
      <c r="T2" s="231" t="s">
        <v>157</v>
      </c>
      <c r="U2" s="231" t="s">
        <v>156</v>
      </c>
      <c r="V2" s="232" t="s">
        <v>155</v>
      </c>
    </row>
    <row r="3" spans="1:22" s="214" customFormat="1" ht="15" customHeight="1" x14ac:dyDescent="0.25">
      <c r="A3" s="233">
        <v>4121500210</v>
      </c>
      <c r="B3" s="215">
        <v>2</v>
      </c>
      <c r="C3" s="215">
        <v>2</v>
      </c>
      <c r="D3" s="215" t="s">
        <v>1007</v>
      </c>
      <c r="E3" s="215" t="s">
        <v>1008</v>
      </c>
      <c r="F3" s="215">
        <v>287</v>
      </c>
      <c r="G3" s="215" t="s">
        <v>39</v>
      </c>
      <c r="H3" s="215">
        <v>1</v>
      </c>
      <c r="I3" s="234">
        <v>21101</v>
      </c>
      <c r="J3" s="215">
        <v>1</v>
      </c>
      <c r="K3" s="215">
        <v>21</v>
      </c>
      <c r="L3" s="215">
        <v>1</v>
      </c>
      <c r="M3" s="215">
        <v>1</v>
      </c>
      <c r="N3" s="215" t="s">
        <v>1009</v>
      </c>
      <c r="O3" s="215">
        <v>13</v>
      </c>
      <c r="P3" s="235">
        <v>9000</v>
      </c>
      <c r="Q3" s="235"/>
      <c r="R3" s="235">
        <f t="shared" ref="R3:R66" si="0">P3+Q3</f>
        <v>9000</v>
      </c>
      <c r="S3" s="235"/>
      <c r="T3" s="235"/>
      <c r="U3" s="235"/>
      <c r="V3" s="235"/>
    </row>
    <row r="4" spans="1:22" s="214" customFormat="1" ht="15" customHeight="1" x14ac:dyDescent="0.25">
      <c r="A4" s="233">
        <v>4121500210</v>
      </c>
      <c r="B4" s="215">
        <v>2</v>
      </c>
      <c r="C4" s="215">
        <v>2</v>
      </c>
      <c r="D4" s="215" t="s">
        <v>1007</v>
      </c>
      <c r="E4" s="215" t="s">
        <v>1008</v>
      </c>
      <c r="F4" s="215">
        <v>287</v>
      </c>
      <c r="G4" s="215" t="s">
        <v>39</v>
      </c>
      <c r="H4" s="215">
        <v>1</v>
      </c>
      <c r="I4" s="234">
        <v>21401</v>
      </c>
      <c r="J4" s="215">
        <v>1</v>
      </c>
      <c r="K4" s="215">
        <v>21</v>
      </c>
      <c r="L4" s="215">
        <v>1</v>
      </c>
      <c r="M4" s="215">
        <v>1</v>
      </c>
      <c r="N4" s="215" t="s">
        <v>1009</v>
      </c>
      <c r="O4" s="215">
        <v>13</v>
      </c>
      <c r="P4" s="235">
        <v>2400</v>
      </c>
      <c r="Q4" s="235"/>
      <c r="R4" s="235">
        <f t="shared" si="0"/>
        <v>2400</v>
      </c>
      <c r="S4" s="235">
        <v>1450</v>
      </c>
      <c r="T4" s="235">
        <v>1450</v>
      </c>
      <c r="U4" s="235">
        <v>1450</v>
      </c>
      <c r="V4" s="235">
        <v>279.4566643263617</v>
      </c>
    </row>
    <row r="5" spans="1:22" s="214" customFormat="1" ht="15" customHeight="1" x14ac:dyDescent="0.25">
      <c r="A5" s="233">
        <v>4121500210</v>
      </c>
      <c r="B5" s="215">
        <v>2</v>
      </c>
      <c r="C5" s="215">
        <v>2</v>
      </c>
      <c r="D5" s="215" t="s">
        <v>1007</v>
      </c>
      <c r="E5" s="215" t="s">
        <v>1008</v>
      </c>
      <c r="F5" s="215">
        <v>287</v>
      </c>
      <c r="G5" s="215" t="s">
        <v>39</v>
      </c>
      <c r="H5" s="215">
        <v>1</v>
      </c>
      <c r="I5" s="234">
        <v>21801</v>
      </c>
      <c r="J5" s="215">
        <v>1</v>
      </c>
      <c r="K5" s="215">
        <v>21</v>
      </c>
      <c r="L5" s="215">
        <v>1</v>
      </c>
      <c r="M5" s="215">
        <v>1</v>
      </c>
      <c r="N5" s="215" t="s">
        <v>1009</v>
      </c>
      <c r="O5" s="215">
        <v>13</v>
      </c>
      <c r="P5" s="235">
        <v>3999.9999999999995</v>
      </c>
      <c r="Q5" s="235">
        <f>-61-212-110-404</f>
        <v>-787</v>
      </c>
      <c r="R5" s="235">
        <f t="shared" si="0"/>
        <v>3212.9999999999995</v>
      </c>
      <c r="S5" s="235">
        <v>2808</v>
      </c>
      <c r="T5" s="235">
        <v>2808</v>
      </c>
      <c r="U5" s="235">
        <v>2808</v>
      </c>
      <c r="V5" s="235">
        <v>2808</v>
      </c>
    </row>
    <row r="6" spans="1:22" s="214" customFormat="1" ht="15" customHeight="1" x14ac:dyDescent="0.25">
      <c r="A6" s="233">
        <v>4121500210</v>
      </c>
      <c r="B6" s="215">
        <v>2</v>
      </c>
      <c r="C6" s="215">
        <v>2</v>
      </c>
      <c r="D6" s="215" t="s">
        <v>1007</v>
      </c>
      <c r="E6" s="215" t="s">
        <v>1008</v>
      </c>
      <c r="F6" s="215">
        <v>287</v>
      </c>
      <c r="G6" s="215" t="s">
        <v>39</v>
      </c>
      <c r="H6" s="215">
        <v>1</v>
      </c>
      <c r="I6" s="234">
        <v>22101</v>
      </c>
      <c r="J6" s="215">
        <v>1</v>
      </c>
      <c r="K6" s="215">
        <v>21</v>
      </c>
      <c r="L6" s="215">
        <v>1</v>
      </c>
      <c r="M6" s="215">
        <v>1</v>
      </c>
      <c r="N6" s="215" t="s">
        <v>1009</v>
      </c>
      <c r="O6" s="215">
        <v>13</v>
      </c>
      <c r="P6" s="235">
        <v>1800</v>
      </c>
      <c r="Q6" s="235">
        <v>-1800</v>
      </c>
      <c r="R6" s="235">
        <f t="shared" si="0"/>
        <v>0</v>
      </c>
      <c r="S6" s="235"/>
      <c r="T6" s="235"/>
      <c r="U6" s="235"/>
      <c r="V6" s="235"/>
    </row>
    <row r="7" spans="1:22" s="214" customFormat="1" ht="15" customHeight="1" x14ac:dyDescent="0.25">
      <c r="A7" s="233">
        <v>4121500210</v>
      </c>
      <c r="B7" s="215">
        <v>2</v>
      </c>
      <c r="C7" s="215">
        <v>2</v>
      </c>
      <c r="D7" s="215" t="s">
        <v>1007</v>
      </c>
      <c r="E7" s="215" t="s">
        <v>1008</v>
      </c>
      <c r="F7" s="215">
        <v>287</v>
      </c>
      <c r="G7" s="215" t="s">
        <v>39</v>
      </c>
      <c r="H7" s="215">
        <v>1</v>
      </c>
      <c r="I7" s="234">
        <v>26101</v>
      </c>
      <c r="J7" s="215">
        <v>1</v>
      </c>
      <c r="K7" s="215">
        <v>21</v>
      </c>
      <c r="L7" s="215">
        <v>1</v>
      </c>
      <c r="M7" s="215">
        <v>1</v>
      </c>
      <c r="N7" s="215" t="s">
        <v>1009</v>
      </c>
      <c r="O7" s="215">
        <v>13</v>
      </c>
      <c r="P7" s="235">
        <v>15999.999999999998</v>
      </c>
      <c r="Q7" s="235"/>
      <c r="R7" s="235">
        <f t="shared" si="0"/>
        <v>15999.999999999998</v>
      </c>
      <c r="S7" s="235">
        <v>12933.825999999997</v>
      </c>
      <c r="T7" s="235">
        <v>12933.82</v>
      </c>
      <c r="U7" s="235">
        <v>12933.825999999997</v>
      </c>
      <c r="V7" s="235">
        <v>7529.4648110395547</v>
      </c>
    </row>
    <row r="8" spans="1:22" s="214" customFormat="1" ht="15" customHeight="1" x14ac:dyDescent="0.25">
      <c r="A8" s="233">
        <v>4121500210</v>
      </c>
      <c r="B8" s="215">
        <v>2</v>
      </c>
      <c r="C8" s="215">
        <v>2</v>
      </c>
      <c r="D8" s="215" t="s">
        <v>1007</v>
      </c>
      <c r="E8" s="215" t="s">
        <v>1008</v>
      </c>
      <c r="F8" s="215">
        <v>287</v>
      </c>
      <c r="G8" s="215" t="s">
        <v>39</v>
      </c>
      <c r="H8" s="215">
        <v>1</v>
      </c>
      <c r="I8" s="234">
        <v>26102</v>
      </c>
      <c r="J8" s="215">
        <v>1</v>
      </c>
      <c r="K8" s="215">
        <v>21</v>
      </c>
      <c r="L8" s="215">
        <v>1</v>
      </c>
      <c r="M8" s="215">
        <v>1</v>
      </c>
      <c r="N8" s="215" t="s">
        <v>1009</v>
      </c>
      <c r="O8" s="215">
        <v>13</v>
      </c>
      <c r="P8" s="235">
        <v>150</v>
      </c>
      <c r="Q8" s="235">
        <v>467.12</v>
      </c>
      <c r="R8" s="235">
        <f t="shared" si="0"/>
        <v>617.12</v>
      </c>
      <c r="S8" s="235">
        <v>617.12</v>
      </c>
      <c r="T8" s="235">
        <v>617.12</v>
      </c>
      <c r="U8" s="235">
        <v>617.12</v>
      </c>
      <c r="V8" s="235">
        <v>542.80666432944429</v>
      </c>
    </row>
    <row r="9" spans="1:22" s="214" customFormat="1" ht="15" customHeight="1" x14ac:dyDescent="0.25">
      <c r="A9" s="233">
        <v>4121500210</v>
      </c>
      <c r="B9" s="215">
        <v>2</v>
      </c>
      <c r="C9" s="215">
        <v>2</v>
      </c>
      <c r="D9" s="215" t="s">
        <v>1007</v>
      </c>
      <c r="E9" s="215" t="s">
        <v>1008</v>
      </c>
      <c r="F9" s="215">
        <v>287</v>
      </c>
      <c r="G9" s="215" t="s">
        <v>39</v>
      </c>
      <c r="H9" s="215">
        <v>1</v>
      </c>
      <c r="I9" s="234">
        <v>29401</v>
      </c>
      <c r="J9" s="215">
        <v>1</v>
      </c>
      <c r="K9" s="215">
        <v>21</v>
      </c>
      <c r="L9" s="215">
        <v>1</v>
      </c>
      <c r="M9" s="215">
        <v>1</v>
      </c>
      <c r="N9" s="215" t="s">
        <v>1009</v>
      </c>
      <c r="O9" s="215">
        <v>13</v>
      </c>
      <c r="P9" s="235"/>
      <c r="Q9" s="235">
        <v>599.4</v>
      </c>
      <c r="R9" s="235">
        <f t="shared" si="0"/>
        <v>599.4</v>
      </c>
      <c r="S9" s="235">
        <v>599.39520000000005</v>
      </c>
      <c r="T9" s="235">
        <v>599.39520000000005</v>
      </c>
      <c r="U9" s="235">
        <v>599.39520000000005</v>
      </c>
      <c r="V9" s="235">
        <v>599.39520000000005</v>
      </c>
    </row>
    <row r="10" spans="1:22" s="214" customFormat="1" ht="15" customHeight="1" x14ac:dyDescent="0.25">
      <c r="A10" s="233">
        <v>4121500210</v>
      </c>
      <c r="B10" s="215">
        <v>2</v>
      </c>
      <c r="C10" s="215">
        <v>2</v>
      </c>
      <c r="D10" s="215" t="s">
        <v>1007</v>
      </c>
      <c r="E10" s="215" t="s">
        <v>1008</v>
      </c>
      <c r="F10" s="215">
        <v>287</v>
      </c>
      <c r="G10" s="215" t="s">
        <v>39</v>
      </c>
      <c r="H10" s="215">
        <v>1</v>
      </c>
      <c r="I10" s="234">
        <v>29601</v>
      </c>
      <c r="J10" s="215">
        <v>1</v>
      </c>
      <c r="K10" s="215">
        <v>21</v>
      </c>
      <c r="L10" s="215">
        <v>1</v>
      </c>
      <c r="M10" s="215">
        <v>1</v>
      </c>
      <c r="N10" s="215" t="s">
        <v>1009</v>
      </c>
      <c r="O10" s="215">
        <v>13</v>
      </c>
      <c r="P10" s="235">
        <v>5000</v>
      </c>
      <c r="Q10" s="235">
        <v>19075.810000000001</v>
      </c>
      <c r="R10" s="235">
        <f t="shared" si="0"/>
        <v>24075.81</v>
      </c>
      <c r="S10" s="235">
        <v>24075.81</v>
      </c>
      <c r="T10" s="235">
        <v>24075.81</v>
      </c>
      <c r="U10" s="235">
        <v>24075.81</v>
      </c>
      <c r="V10" s="235">
        <v>22648.478419255025</v>
      </c>
    </row>
    <row r="11" spans="1:22" s="214" customFormat="1" ht="15" customHeight="1" x14ac:dyDescent="0.25">
      <c r="A11" s="233">
        <v>4121500210</v>
      </c>
      <c r="B11" s="215">
        <v>2</v>
      </c>
      <c r="C11" s="215">
        <v>2</v>
      </c>
      <c r="D11" s="215" t="s">
        <v>1007</v>
      </c>
      <c r="E11" s="215" t="s">
        <v>1008</v>
      </c>
      <c r="F11" s="215">
        <v>287</v>
      </c>
      <c r="G11" s="215" t="s">
        <v>39</v>
      </c>
      <c r="H11" s="215">
        <v>1</v>
      </c>
      <c r="I11" s="234">
        <v>34401</v>
      </c>
      <c r="J11" s="215">
        <v>1</v>
      </c>
      <c r="K11" s="215">
        <v>21</v>
      </c>
      <c r="L11" s="215">
        <v>1</v>
      </c>
      <c r="M11" s="215">
        <v>1</v>
      </c>
      <c r="N11" s="215" t="s">
        <v>1009</v>
      </c>
      <c r="O11" s="215">
        <v>13</v>
      </c>
      <c r="P11" s="235">
        <v>1240.1000000000001</v>
      </c>
      <c r="Q11" s="235"/>
      <c r="R11" s="235">
        <f t="shared" si="0"/>
        <v>1240.1000000000001</v>
      </c>
      <c r="S11" s="235"/>
      <c r="T11" s="235"/>
      <c r="U11" s="235"/>
      <c r="V11" s="235"/>
    </row>
    <row r="12" spans="1:22" s="214" customFormat="1" ht="15" customHeight="1" x14ac:dyDescent="0.25">
      <c r="A12" s="233">
        <v>4121500210</v>
      </c>
      <c r="B12" s="215">
        <v>2</v>
      </c>
      <c r="C12" s="215">
        <v>2</v>
      </c>
      <c r="D12" s="215" t="s">
        <v>1007</v>
      </c>
      <c r="E12" s="215" t="s">
        <v>1008</v>
      </c>
      <c r="F12" s="215">
        <v>287</v>
      </c>
      <c r="G12" s="215" t="s">
        <v>39</v>
      </c>
      <c r="H12" s="215">
        <v>1</v>
      </c>
      <c r="I12" s="234">
        <v>35101</v>
      </c>
      <c r="J12" s="215">
        <v>1</v>
      </c>
      <c r="K12" s="215">
        <v>21</v>
      </c>
      <c r="L12" s="215">
        <v>1</v>
      </c>
      <c r="M12" s="215">
        <v>1</v>
      </c>
      <c r="N12" s="215" t="s">
        <v>1009</v>
      </c>
      <c r="O12" s="215">
        <v>13</v>
      </c>
      <c r="P12" s="235">
        <v>9500</v>
      </c>
      <c r="Q12" s="235">
        <v>-9500</v>
      </c>
      <c r="R12" s="235">
        <f t="shared" si="0"/>
        <v>0</v>
      </c>
      <c r="S12" s="235"/>
      <c r="T12" s="235"/>
      <c r="U12" s="235"/>
      <c r="V12" s="235"/>
    </row>
    <row r="13" spans="1:22" s="214" customFormat="1" ht="15" customHeight="1" x14ac:dyDescent="0.25">
      <c r="A13" s="233">
        <v>4121500210</v>
      </c>
      <c r="B13" s="215">
        <v>2</v>
      </c>
      <c r="C13" s="215">
        <v>2</v>
      </c>
      <c r="D13" s="215" t="s">
        <v>1007</v>
      </c>
      <c r="E13" s="215" t="s">
        <v>1008</v>
      </c>
      <c r="F13" s="215">
        <v>287</v>
      </c>
      <c r="G13" s="215" t="s">
        <v>39</v>
      </c>
      <c r="H13" s="215">
        <v>1</v>
      </c>
      <c r="I13" s="234">
        <v>35501</v>
      </c>
      <c r="J13" s="215">
        <v>1</v>
      </c>
      <c r="K13" s="215">
        <v>21</v>
      </c>
      <c r="L13" s="215">
        <v>1</v>
      </c>
      <c r="M13" s="215">
        <v>1</v>
      </c>
      <c r="N13" s="215" t="s">
        <v>1009</v>
      </c>
      <c r="O13" s="215">
        <v>13</v>
      </c>
      <c r="P13" s="235">
        <v>42000</v>
      </c>
      <c r="Q13" s="235"/>
      <c r="R13" s="235">
        <f t="shared" si="0"/>
        <v>42000</v>
      </c>
      <c r="S13" s="235">
        <v>40923.629999999997</v>
      </c>
      <c r="T13" s="235">
        <v>40923.635000000002</v>
      </c>
      <c r="U13" s="235">
        <v>40923.629999999997</v>
      </c>
      <c r="V13" s="235">
        <v>38032.394083843639</v>
      </c>
    </row>
    <row r="14" spans="1:22" s="214" customFormat="1" ht="15" customHeight="1" x14ac:dyDescent="0.25">
      <c r="A14" s="233">
        <v>4121500210</v>
      </c>
      <c r="B14" s="215">
        <v>2</v>
      </c>
      <c r="C14" s="215">
        <v>2</v>
      </c>
      <c r="D14" s="215" t="s">
        <v>1007</v>
      </c>
      <c r="E14" s="215" t="s">
        <v>1008</v>
      </c>
      <c r="F14" s="215">
        <v>287</v>
      </c>
      <c r="G14" s="215" t="s">
        <v>39</v>
      </c>
      <c r="H14" s="215">
        <v>1</v>
      </c>
      <c r="I14" s="234">
        <v>37101</v>
      </c>
      <c r="J14" s="215">
        <v>1</v>
      </c>
      <c r="K14" s="215">
        <v>21</v>
      </c>
      <c r="L14" s="215">
        <v>1</v>
      </c>
      <c r="M14" s="215">
        <v>1</v>
      </c>
      <c r="N14" s="215" t="s">
        <v>1009</v>
      </c>
      <c r="O14" s="215">
        <v>13</v>
      </c>
      <c r="P14" s="235">
        <v>16000</v>
      </c>
      <c r="Q14" s="235"/>
      <c r="R14" s="235">
        <f t="shared" si="0"/>
        <v>16000</v>
      </c>
      <c r="S14" s="235"/>
      <c r="T14" s="235"/>
      <c r="U14" s="235"/>
      <c r="V14" s="235"/>
    </row>
    <row r="15" spans="1:22" s="214" customFormat="1" ht="15" customHeight="1" x14ac:dyDescent="0.25">
      <c r="A15" s="233">
        <v>4121500210</v>
      </c>
      <c r="B15" s="215">
        <v>2</v>
      </c>
      <c r="C15" s="215">
        <v>2</v>
      </c>
      <c r="D15" s="215" t="s">
        <v>1007</v>
      </c>
      <c r="E15" s="215" t="s">
        <v>1008</v>
      </c>
      <c r="F15" s="215">
        <v>287</v>
      </c>
      <c r="G15" s="215" t="s">
        <v>39</v>
      </c>
      <c r="H15" s="215">
        <v>1</v>
      </c>
      <c r="I15" s="234">
        <v>37501</v>
      </c>
      <c r="J15" s="215">
        <v>1</v>
      </c>
      <c r="K15" s="215">
        <v>21</v>
      </c>
      <c r="L15" s="215">
        <v>1</v>
      </c>
      <c r="M15" s="215">
        <v>1</v>
      </c>
      <c r="N15" s="215" t="s">
        <v>1009</v>
      </c>
      <c r="O15" s="215">
        <v>13</v>
      </c>
      <c r="P15" s="235">
        <v>74000</v>
      </c>
      <c r="Q15" s="235"/>
      <c r="R15" s="235">
        <f t="shared" si="0"/>
        <v>74000</v>
      </c>
      <c r="S15" s="235">
        <v>21000</v>
      </c>
      <c r="T15" s="235">
        <v>21000</v>
      </c>
      <c r="U15" s="235">
        <v>21000</v>
      </c>
      <c r="V15" s="235">
        <v>20844.954881050042</v>
      </c>
    </row>
    <row r="16" spans="1:22" s="214" customFormat="1" ht="15" customHeight="1" x14ac:dyDescent="0.25">
      <c r="A16" s="233">
        <v>4121500210</v>
      </c>
      <c r="B16" s="215">
        <v>2</v>
      </c>
      <c r="C16" s="215">
        <v>2</v>
      </c>
      <c r="D16" s="215" t="s">
        <v>1007</v>
      </c>
      <c r="E16" s="215" t="s">
        <v>1008</v>
      </c>
      <c r="F16" s="215">
        <v>287</v>
      </c>
      <c r="G16" s="215" t="s">
        <v>39</v>
      </c>
      <c r="H16" s="215">
        <v>1</v>
      </c>
      <c r="I16" s="234">
        <v>37502</v>
      </c>
      <c r="J16" s="215">
        <v>1</v>
      </c>
      <c r="K16" s="215">
        <v>21</v>
      </c>
      <c r="L16" s="215">
        <v>1</v>
      </c>
      <c r="M16" s="215">
        <v>1</v>
      </c>
      <c r="N16" s="215" t="s">
        <v>1009</v>
      </c>
      <c r="O16" s="215">
        <v>13</v>
      </c>
      <c r="P16" s="235">
        <v>12999.999999999998</v>
      </c>
      <c r="Q16" s="235"/>
      <c r="R16" s="235">
        <f t="shared" si="0"/>
        <v>12999.999999999998</v>
      </c>
      <c r="S16" s="235">
        <v>1800</v>
      </c>
      <c r="T16" s="235">
        <v>1800</v>
      </c>
      <c r="U16" s="235">
        <v>1800</v>
      </c>
      <c r="V16" s="235">
        <v>1843.301258327165</v>
      </c>
    </row>
    <row r="17" spans="1:22" s="214" customFormat="1" ht="15" customHeight="1" x14ac:dyDescent="0.25">
      <c r="A17" s="233">
        <v>4121500210</v>
      </c>
      <c r="B17" s="215">
        <v>2</v>
      </c>
      <c r="C17" s="215">
        <v>2</v>
      </c>
      <c r="D17" s="215" t="s">
        <v>1007</v>
      </c>
      <c r="E17" s="215" t="s">
        <v>1008</v>
      </c>
      <c r="F17" s="215">
        <v>287</v>
      </c>
      <c r="G17" s="215" t="s">
        <v>39</v>
      </c>
      <c r="H17" s="215">
        <v>1</v>
      </c>
      <c r="I17" s="234">
        <v>37901</v>
      </c>
      <c r="J17" s="215">
        <v>1</v>
      </c>
      <c r="K17" s="215">
        <v>21</v>
      </c>
      <c r="L17" s="215">
        <v>1</v>
      </c>
      <c r="M17" s="215">
        <v>1</v>
      </c>
      <c r="N17" s="215" t="s">
        <v>1009</v>
      </c>
      <c r="O17" s="215">
        <v>13</v>
      </c>
      <c r="P17" s="235">
        <v>1500</v>
      </c>
      <c r="Q17" s="235"/>
      <c r="R17" s="235">
        <f t="shared" si="0"/>
        <v>1500</v>
      </c>
      <c r="S17" s="235"/>
      <c r="T17" s="235"/>
      <c r="U17" s="235"/>
      <c r="V17" s="235"/>
    </row>
    <row r="18" spans="1:22" s="214" customFormat="1" ht="15" customHeight="1" x14ac:dyDescent="0.25">
      <c r="A18" s="233">
        <v>4121500210</v>
      </c>
      <c r="B18" s="215">
        <v>2</v>
      </c>
      <c r="C18" s="215">
        <v>2</v>
      </c>
      <c r="D18" s="215" t="s">
        <v>1007</v>
      </c>
      <c r="E18" s="215" t="s">
        <v>1008</v>
      </c>
      <c r="F18" s="215">
        <v>287</v>
      </c>
      <c r="G18" s="215" t="s">
        <v>39</v>
      </c>
      <c r="H18" s="215">
        <v>1</v>
      </c>
      <c r="I18" s="234">
        <v>38301</v>
      </c>
      <c r="J18" s="215">
        <v>1</v>
      </c>
      <c r="K18" s="215">
        <v>21</v>
      </c>
      <c r="L18" s="215">
        <v>1</v>
      </c>
      <c r="M18" s="215">
        <v>1</v>
      </c>
      <c r="N18" s="215" t="s">
        <v>1009</v>
      </c>
      <c r="O18" s="215">
        <v>13</v>
      </c>
      <c r="P18" s="235">
        <v>21000</v>
      </c>
      <c r="Q18" s="235"/>
      <c r="R18" s="235">
        <f t="shared" si="0"/>
        <v>21000</v>
      </c>
      <c r="S18" s="235"/>
      <c r="T18" s="235"/>
      <c r="U18" s="235"/>
      <c r="V18" s="235"/>
    </row>
    <row r="19" spans="1:22" s="214" customFormat="1" ht="15" customHeight="1" x14ac:dyDescent="0.25">
      <c r="A19" s="236">
        <v>4121500800</v>
      </c>
      <c r="B19" s="215">
        <v>2</v>
      </c>
      <c r="C19" s="215">
        <v>2</v>
      </c>
      <c r="D19" s="215" t="s">
        <v>1007</v>
      </c>
      <c r="E19" s="215" t="s">
        <v>1008</v>
      </c>
      <c r="F19" s="215">
        <v>287</v>
      </c>
      <c r="G19" s="215" t="s">
        <v>39</v>
      </c>
      <c r="H19" s="215">
        <v>1</v>
      </c>
      <c r="I19" s="234">
        <v>15404</v>
      </c>
      <c r="J19" s="215">
        <v>1</v>
      </c>
      <c r="K19" s="215">
        <v>21</v>
      </c>
      <c r="L19" s="215">
        <v>1</v>
      </c>
      <c r="M19" s="215">
        <v>1</v>
      </c>
      <c r="N19" s="215" t="s">
        <v>1010</v>
      </c>
      <c r="O19" s="237">
        <v>13</v>
      </c>
      <c r="P19" s="235"/>
      <c r="Q19" s="235">
        <f>6530.39838717857+345.92</f>
        <v>6876.3183871785704</v>
      </c>
      <c r="R19" s="235">
        <f t="shared" si="0"/>
        <v>6876.3183871785704</v>
      </c>
      <c r="S19" s="235">
        <v>6876.32</v>
      </c>
      <c r="T19" s="235">
        <v>6876.32</v>
      </c>
      <c r="U19" s="235">
        <v>6876.32</v>
      </c>
      <c r="V19" s="235">
        <v>6876.32</v>
      </c>
    </row>
    <row r="20" spans="1:22" s="214" customFormat="1" ht="15" customHeight="1" x14ac:dyDescent="0.25">
      <c r="A20" s="236">
        <v>4121500800</v>
      </c>
      <c r="B20" s="215">
        <v>2</v>
      </c>
      <c r="C20" s="215">
        <v>2</v>
      </c>
      <c r="D20" s="215" t="s">
        <v>1007</v>
      </c>
      <c r="E20" s="215" t="s">
        <v>1008</v>
      </c>
      <c r="F20" s="215">
        <v>287</v>
      </c>
      <c r="G20" s="215" t="s">
        <v>39</v>
      </c>
      <c r="H20" s="215">
        <v>1</v>
      </c>
      <c r="I20" s="234">
        <v>15409</v>
      </c>
      <c r="J20" s="215">
        <v>1</v>
      </c>
      <c r="K20" s="215">
        <v>21</v>
      </c>
      <c r="L20" s="215">
        <v>1</v>
      </c>
      <c r="M20" s="215">
        <v>1</v>
      </c>
      <c r="N20" s="215" t="s">
        <v>1010</v>
      </c>
      <c r="O20" s="237">
        <v>13</v>
      </c>
      <c r="P20" s="235">
        <v>10079.999999999998</v>
      </c>
      <c r="Q20" s="235"/>
      <c r="R20" s="235">
        <f t="shared" si="0"/>
        <v>10079.999999999998</v>
      </c>
      <c r="S20" s="235">
        <v>7860</v>
      </c>
      <c r="T20" s="235">
        <v>7860</v>
      </c>
      <c r="U20" s="235">
        <v>7860</v>
      </c>
      <c r="V20" s="235">
        <v>7860</v>
      </c>
    </row>
    <row r="21" spans="1:22" s="214" customFormat="1" ht="15" customHeight="1" x14ac:dyDescent="0.25">
      <c r="A21" s="236">
        <v>4121500800</v>
      </c>
      <c r="B21" s="215">
        <v>2</v>
      </c>
      <c r="C21" s="215">
        <v>2</v>
      </c>
      <c r="D21" s="215" t="s">
        <v>1007</v>
      </c>
      <c r="E21" s="215" t="s">
        <v>1008</v>
      </c>
      <c r="F21" s="215">
        <v>287</v>
      </c>
      <c r="G21" s="215" t="s">
        <v>39</v>
      </c>
      <c r="H21" s="215">
        <v>1</v>
      </c>
      <c r="I21" s="234">
        <v>15417</v>
      </c>
      <c r="J21" s="215">
        <v>1</v>
      </c>
      <c r="K21" s="215">
        <v>21</v>
      </c>
      <c r="L21" s="215">
        <v>1</v>
      </c>
      <c r="M21" s="215">
        <v>1</v>
      </c>
      <c r="N21" s="215" t="s">
        <v>1010</v>
      </c>
      <c r="O21" s="237">
        <v>13</v>
      </c>
      <c r="P21" s="235">
        <v>5408.02</v>
      </c>
      <c r="Q21" s="235"/>
      <c r="R21" s="235">
        <f t="shared" si="0"/>
        <v>5408.02</v>
      </c>
      <c r="S21" s="235">
        <v>4176</v>
      </c>
      <c r="T21" s="235">
        <v>4176</v>
      </c>
      <c r="U21" s="235">
        <v>4176</v>
      </c>
      <c r="V21" s="235">
        <v>4176</v>
      </c>
    </row>
    <row r="22" spans="1:22" s="214" customFormat="1" ht="15" customHeight="1" x14ac:dyDescent="0.25">
      <c r="A22" s="236">
        <v>4121500800</v>
      </c>
      <c r="B22" s="215">
        <v>2</v>
      </c>
      <c r="C22" s="215">
        <v>2</v>
      </c>
      <c r="D22" s="215" t="s">
        <v>1007</v>
      </c>
      <c r="E22" s="215" t="s">
        <v>1008</v>
      </c>
      <c r="F22" s="215">
        <v>287</v>
      </c>
      <c r="G22" s="215" t="s">
        <v>39</v>
      </c>
      <c r="H22" s="215">
        <v>1</v>
      </c>
      <c r="I22" s="234">
        <v>15418</v>
      </c>
      <c r="J22" s="215">
        <v>1</v>
      </c>
      <c r="K22" s="215">
        <v>21</v>
      </c>
      <c r="L22" s="215">
        <v>1</v>
      </c>
      <c r="M22" s="215">
        <v>1</v>
      </c>
      <c r="N22" s="215" t="s">
        <v>1010</v>
      </c>
      <c r="O22" s="237">
        <v>13</v>
      </c>
      <c r="P22" s="235"/>
      <c r="Q22" s="235">
        <v>4125.79</v>
      </c>
      <c r="R22" s="235">
        <f t="shared" si="0"/>
        <v>4125.79</v>
      </c>
      <c r="S22" s="235">
        <v>4125.79</v>
      </c>
      <c r="T22" s="235">
        <v>4125.79</v>
      </c>
      <c r="U22" s="235">
        <v>4125.79</v>
      </c>
      <c r="V22" s="235">
        <v>4125.79</v>
      </c>
    </row>
    <row r="23" spans="1:22" s="214" customFormat="1" ht="15" customHeight="1" x14ac:dyDescent="0.25">
      <c r="A23" s="236">
        <v>4121500800</v>
      </c>
      <c r="B23" s="215">
        <v>2</v>
      </c>
      <c r="C23" s="215">
        <v>2</v>
      </c>
      <c r="D23" s="215" t="s">
        <v>1007</v>
      </c>
      <c r="E23" s="215" t="s">
        <v>1008</v>
      </c>
      <c r="F23" s="215">
        <v>287</v>
      </c>
      <c r="G23" s="215" t="s">
        <v>39</v>
      </c>
      <c r="H23" s="215">
        <v>1</v>
      </c>
      <c r="I23" s="234">
        <v>15423</v>
      </c>
      <c r="J23" s="215">
        <v>1</v>
      </c>
      <c r="K23" s="215">
        <v>21</v>
      </c>
      <c r="L23" s="215">
        <v>1</v>
      </c>
      <c r="M23" s="215">
        <v>1</v>
      </c>
      <c r="N23" s="215" t="s">
        <v>1010</v>
      </c>
      <c r="O23" s="237">
        <v>13</v>
      </c>
      <c r="P23" s="235">
        <v>590</v>
      </c>
      <c r="Q23" s="235"/>
      <c r="R23" s="235">
        <f t="shared" si="0"/>
        <v>590</v>
      </c>
      <c r="S23" s="235"/>
      <c r="T23" s="235"/>
      <c r="U23" s="235"/>
      <c r="V23" s="235"/>
    </row>
    <row r="24" spans="1:22" s="214" customFormat="1" ht="15" customHeight="1" x14ac:dyDescent="0.25">
      <c r="A24" s="236">
        <v>4121500800</v>
      </c>
      <c r="B24" s="215">
        <v>2</v>
      </c>
      <c r="C24" s="215">
        <v>2</v>
      </c>
      <c r="D24" s="215" t="s">
        <v>1007</v>
      </c>
      <c r="E24" s="215" t="s">
        <v>1008</v>
      </c>
      <c r="F24" s="215">
        <v>287</v>
      </c>
      <c r="G24" s="215" t="s">
        <v>39</v>
      </c>
      <c r="H24" s="215">
        <v>1</v>
      </c>
      <c r="I24" s="234">
        <v>15425</v>
      </c>
      <c r="J24" s="215">
        <v>1</v>
      </c>
      <c r="K24" s="215">
        <v>21</v>
      </c>
      <c r="L24" s="215">
        <v>1</v>
      </c>
      <c r="M24" s="215">
        <v>1</v>
      </c>
      <c r="N24" s="215" t="s">
        <v>1010</v>
      </c>
      <c r="O24" s="237">
        <v>13</v>
      </c>
      <c r="P24" s="235">
        <v>2981.89</v>
      </c>
      <c r="Q24" s="235"/>
      <c r="R24" s="235">
        <f t="shared" si="0"/>
        <v>2981.89</v>
      </c>
      <c r="S24" s="235">
        <v>2322</v>
      </c>
      <c r="T24" s="235">
        <v>2322</v>
      </c>
      <c r="U24" s="235">
        <v>2322</v>
      </c>
      <c r="V24" s="235">
        <v>2322</v>
      </c>
    </row>
    <row r="25" spans="1:22" s="214" customFormat="1" ht="15" customHeight="1" x14ac:dyDescent="0.25">
      <c r="A25" s="236">
        <v>4121500800</v>
      </c>
      <c r="B25" s="215">
        <v>2</v>
      </c>
      <c r="C25" s="215">
        <v>2</v>
      </c>
      <c r="D25" s="215" t="s">
        <v>1007</v>
      </c>
      <c r="E25" s="215" t="s">
        <v>1008</v>
      </c>
      <c r="F25" s="215">
        <v>287</v>
      </c>
      <c r="G25" s="215" t="s">
        <v>39</v>
      </c>
      <c r="H25" s="215">
        <v>1</v>
      </c>
      <c r="I25" s="234">
        <v>15427</v>
      </c>
      <c r="J25" s="215">
        <v>1</v>
      </c>
      <c r="K25" s="215">
        <v>21</v>
      </c>
      <c r="L25" s="215">
        <v>1</v>
      </c>
      <c r="M25" s="215">
        <v>1</v>
      </c>
      <c r="N25" s="215" t="s">
        <v>1010</v>
      </c>
      <c r="O25" s="237">
        <v>13</v>
      </c>
      <c r="P25" s="235">
        <v>885.02</v>
      </c>
      <c r="Q25" s="235">
        <v>-0.02</v>
      </c>
      <c r="R25" s="235">
        <f t="shared" si="0"/>
        <v>885</v>
      </c>
      <c r="S25" s="235">
        <v>885</v>
      </c>
      <c r="T25" s="235">
        <v>885</v>
      </c>
      <c r="U25" s="235">
        <v>885</v>
      </c>
      <c r="V25" s="235">
        <v>885</v>
      </c>
    </row>
    <row r="26" spans="1:22" s="214" customFormat="1" ht="15" customHeight="1" x14ac:dyDescent="0.25">
      <c r="A26" s="236">
        <v>4121500800</v>
      </c>
      <c r="B26" s="215">
        <v>2</v>
      </c>
      <c r="C26" s="215">
        <v>2</v>
      </c>
      <c r="D26" s="215" t="s">
        <v>1007</v>
      </c>
      <c r="E26" s="215" t="s">
        <v>1008</v>
      </c>
      <c r="F26" s="215">
        <v>287</v>
      </c>
      <c r="G26" s="215" t="s">
        <v>39</v>
      </c>
      <c r="H26" s="215">
        <v>1</v>
      </c>
      <c r="I26" s="234">
        <v>16101</v>
      </c>
      <c r="J26" s="215">
        <v>1</v>
      </c>
      <c r="K26" s="215">
        <v>21</v>
      </c>
      <c r="L26" s="215">
        <v>1</v>
      </c>
      <c r="M26" s="215">
        <v>1</v>
      </c>
      <c r="N26" s="215" t="s">
        <v>1010</v>
      </c>
      <c r="O26" s="237">
        <v>13</v>
      </c>
      <c r="P26" s="235">
        <v>100536.11999999998</v>
      </c>
      <c r="Q26" s="235"/>
      <c r="R26" s="235">
        <f t="shared" si="0"/>
        <v>100536.11999999998</v>
      </c>
      <c r="S26" s="235"/>
      <c r="T26" s="235"/>
      <c r="U26" s="235"/>
      <c r="V26" s="235"/>
    </row>
    <row r="27" spans="1:22" s="214" customFormat="1" ht="15" customHeight="1" x14ac:dyDescent="0.25">
      <c r="A27" s="236">
        <v>4121500800</v>
      </c>
      <c r="B27" s="215">
        <v>2</v>
      </c>
      <c r="C27" s="215">
        <v>2</v>
      </c>
      <c r="D27" s="215" t="s">
        <v>1007</v>
      </c>
      <c r="E27" s="215" t="s">
        <v>1008</v>
      </c>
      <c r="F27" s="215">
        <v>287</v>
      </c>
      <c r="G27" s="215" t="s">
        <v>39</v>
      </c>
      <c r="H27" s="215">
        <v>1</v>
      </c>
      <c r="I27" s="234">
        <v>21101</v>
      </c>
      <c r="J27" s="215">
        <v>1</v>
      </c>
      <c r="K27" s="215">
        <v>21</v>
      </c>
      <c r="L27" s="215">
        <v>1</v>
      </c>
      <c r="M27" s="215">
        <v>1</v>
      </c>
      <c r="N27" s="215" t="s">
        <v>1010</v>
      </c>
      <c r="O27" s="237">
        <v>13</v>
      </c>
      <c r="P27" s="235">
        <v>33300</v>
      </c>
      <c r="Q27" s="235"/>
      <c r="R27" s="235">
        <f t="shared" si="0"/>
        <v>33300</v>
      </c>
      <c r="S27" s="235">
        <v>16933.656799999997</v>
      </c>
      <c r="T27" s="235">
        <v>16933.656799999997</v>
      </c>
      <c r="U27" s="235">
        <v>16933.656799999997</v>
      </c>
      <c r="V27" s="235">
        <v>3360.5009109339389</v>
      </c>
    </row>
    <row r="28" spans="1:22" s="214" customFormat="1" ht="15" customHeight="1" x14ac:dyDescent="0.25">
      <c r="A28" s="236">
        <v>4121500800</v>
      </c>
      <c r="B28" s="215">
        <v>2</v>
      </c>
      <c r="C28" s="215">
        <v>2</v>
      </c>
      <c r="D28" s="215" t="s">
        <v>1007</v>
      </c>
      <c r="E28" s="215" t="s">
        <v>1008</v>
      </c>
      <c r="F28" s="215">
        <v>287</v>
      </c>
      <c r="G28" s="215" t="s">
        <v>39</v>
      </c>
      <c r="H28" s="215">
        <v>1</v>
      </c>
      <c r="I28" s="234">
        <v>21401</v>
      </c>
      <c r="J28" s="215">
        <v>1</v>
      </c>
      <c r="K28" s="215">
        <v>21</v>
      </c>
      <c r="L28" s="215">
        <v>1</v>
      </c>
      <c r="M28" s="215">
        <v>1</v>
      </c>
      <c r="N28" s="215" t="s">
        <v>1010</v>
      </c>
      <c r="O28" s="237">
        <v>13</v>
      </c>
      <c r="P28" s="235">
        <v>4341</v>
      </c>
      <c r="Q28" s="235"/>
      <c r="R28" s="235">
        <f t="shared" si="0"/>
        <v>4341</v>
      </c>
      <c r="S28" s="235">
        <v>1128.6799999999998</v>
      </c>
      <c r="T28" s="235">
        <v>1128.6799999999998</v>
      </c>
      <c r="U28" s="235">
        <v>1128.6799999999998</v>
      </c>
      <c r="V28" s="235">
        <v>217.52906751163991</v>
      </c>
    </row>
    <row r="29" spans="1:22" s="214" customFormat="1" ht="15" customHeight="1" x14ac:dyDescent="0.25">
      <c r="A29" s="236">
        <v>4121500800</v>
      </c>
      <c r="B29" s="215">
        <v>2</v>
      </c>
      <c r="C29" s="215">
        <v>2</v>
      </c>
      <c r="D29" s="215" t="s">
        <v>1007</v>
      </c>
      <c r="E29" s="215" t="s">
        <v>1008</v>
      </c>
      <c r="F29" s="215">
        <v>287</v>
      </c>
      <c r="G29" s="215" t="s">
        <v>39</v>
      </c>
      <c r="H29" s="215">
        <v>1</v>
      </c>
      <c r="I29" s="234">
        <v>21801</v>
      </c>
      <c r="J29" s="215">
        <v>1</v>
      </c>
      <c r="K29" s="215">
        <v>21</v>
      </c>
      <c r="L29" s="215">
        <v>1</v>
      </c>
      <c r="M29" s="215">
        <v>1</v>
      </c>
      <c r="N29" s="215" t="s">
        <v>1010</v>
      </c>
      <c r="O29" s="237">
        <v>13</v>
      </c>
      <c r="P29" s="235">
        <v>1343</v>
      </c>
      <c r="Q29" s="235">
        <v>61</v>
      </c>
      <c r="R29" s="235">
        <f t="shared" si="0"/>
        <v>1404</v>
      </c>
      <c r="S29" s="235">
        <v>1404</v>
      </c>
      <c r="T29" s="235">
        <v>1404</v>
      </c>
      <c r="U29" s="235">
        <v>1404</v>
      </c>
      <c r="V29" s="235">
        <v>1404</v>
      </c>
    </row>
    <row r="30" spans="1:22" s="214" customFormat="1" ht="15" customHeight="1" x14ac:dyDescent="0.25">
      <c r="A30" s="236">
        <v>4121500800</v>
      </c>
      <c r="B30" s="215">
        <v>2</v>
      </c>
      <c r="C30" s="215">
        <v>2</v>
      </c>
      <c r="D30" s="215" t="s">
        <v>1007</v>
      </c>
      <c r="E30" s="215" t="s">
        <v>1008</v>
      </c>
      <c r="F30" s="215">
        <v>287</v>
      </c>
      <c r="G30" s="215" t="s">
        <v>39</v>
      </c>
      <c r="H30" s="215">
        <v>1</v>
      </c>
      <c r="I30" s="234">
        <v>22101</v>
      </c>
      <c r="J30" s="215">
        <v>1</v>
      </c>
      <c r="K30" s="215">
        <v>21</v>
      </c>
      <c r="L30" s="215">
        <v>1</v>
      </c>
      <c r="M30" s="215">
        <v>1</v>
      </c>
      <c r="N30" s="215" t="s">
        <v>1010</v>
      </c>
      <c r="O30" s="237">
        <v>13</v>
      </c>
      <c r="P30" s="235">
        <v>9000</v>
      </c>
      <c r="Q30" s="235">
        <v>986.72</v>
      </c>
      <c r="R30" s="235">
        <f t="shared" si="0"/>
        <v>9986.7199999999993</v>
      </c>
      <c r="S30" s="235">
        <v>9986.7249938872137</v>
      </c>
      <c r="T30" s="235">
        <v>9986.7249938872137</v>
      </c>
      <c r="U30" s="235">
        <v>9986.7249938872137</v>
      </c>
      <c r="V30" s="235">
        <v>8814.0542546390334</v>
      </c>
    </row>
    <row r="31" spans="1:22" s="214" customFormat="1" ht="15" customHeight="1" x14ac:dyDescent="0.25">
      <c r="A31" s="236">
        <v>4121500800</v>
      </c>
      <c r="B31" s="215">
        <v>2</v>
      </c>
      <c r="C31" s="215">
        <v>2</v>
      </c>
      <c r="D31" s="215" t="s">
        <v>1007</v>
      </c>
      <c r="E31" s="215" t="s">
        <v>1008</v>
      </c>
      <c r="F31" s="215">
        <v>287</v>
      </c>
      <c r="G31" s="215" t="s">
        <v>39</v>
      </c>
      <c r="H31" s="215">
        <v>1</v>
      </c>
      <c r="I31" s="234">
        <v>26101</v>
      </c>
      <c r="J31" s="215">
        <v>1</v>
      </c>
      <c r="K31" s="215">
        <v>21</v>
      </c>
      <c r="L31" s="215">
        <v>1</v>
      </c>
      <c r="M31" s="215">
        <v>1</v>
      </c>
      <c r="N31" s="215" t="s">
        <v>1010</v>
      </c>
      <c r="O31" s="237">
        <v>13</v>
      </c>
      <c r="P31" s="235">
        <v>9500</v>
      </c>
      <c r="Q31" s="235"/>
      <c r="R31" s="235">
        <f t="shared" si="0"/>
        <v>9500</v>
      </c>
      <c r="S31" s="235">
        <v>2680.7599999999993</v>
      </c>
      <c r="T31" s="235">
        <v>2680.7599999999993</v>
      </c>
      <c r="U31" s="235">
        <v>2680.7599999999993</v>
      </c>
      <c r="V31" s="235">
        <v>1560.6123112250307</v>
      </c>
    </row>
    <row r="32" spans="1:22" s="214" customFormat="1" ht="15" customHeight="1" x14ac:dyDescent="0.25">
      <c r="A32" s="236">
        <v>4121500800</v>
      </c>
      <c r="B32" s="215">
        <v>2</v>
      </c>
      <c r="C32" s="215">
        <v>2</v>
      </c>
      <c r="D32" s="215" t="s">
        <v>1007</v>
      </c>
      <c r="E32" s="215" t="s">
        <v>1008</v>
      </c>
      <c r="F32" s="215">
        <v>287</v>
      </c>
      <c r="G32" s="215" t="s">
        <v>39</v>
      </c>
      <c r="H32" s="215">
        <v>1</v>
      </c>
      <c r="I32" s="234">
        <v>29601</v>
      </c>
      <c r="J32" s="215">
        <v>1</v>
      </c>
      <c r="K32" s="215">
        <v>21</v>
      </c>
      <c r="L32" s="215">
        <v>1</v>
      </c>
      <c r="M32" s="215">
        <v>1</v>
      </c>
      <c r="N32" s="215" t="s">
        <v>1010</v>
      </c>
      <c r="O32" s="237">
        <v>13</v>
      </c>
      <c r="P32" s="235">
        <v>3500.0000000000005</v>
      </c>
      <c r="Q32" s="235"/>
      <c r="R32" s="235">
        <f t="shared" si="0"/>
        <v>3500.0000000000005</v>
      </c>
      <c r="S32" s="235"/>
      <c r="T32" s="235"/>
      <c r="U32" s="235"/>
      <c r="V32" s="235"/>
    </row>
    <row r="33" spans="1:22" s="214" customFormat="1" ht="15" customHeight="1" x14ac:dyDescent="0.25">
      <c r="A33" s="236">
        <v>4121500800</v>
      </c>
      <c r="B33" s="215">
        <v>2</v>
      </c>
      <c r="C33" s="215">
        <v>2</v>
      </c>
      <c r="D33" s="215" t="s">
        <v>1007</v>
      </c>
      <c r="E33" s="215" t="s">
        <v>1008</v>
      </c>
      <c r="F33" s="215">
        <v>287</v>
      </c>
      <c r="G33" s="215" t="s">
        <v>39</v>
      </c>
      <c r="H33" s="215">
        <v>1</v>
      </c>
      <c r="I33" s="234">
        <v>31801</v>
      </c>
      <c r="J33" s="215">
        <v>1</v>
      </c>
      <c r="K33" s="215">
        <v>21</v>
      </c>
      <c r="L33" s="215">
        <v>1</v>
      </c>
      <c r="M33" s="215">
        <v>1</v>
      </c>
      <c r="N33" s="215" t="s">
        <v>1010</v>
      </c>
      <c r="O33" s="237">
        <v>13</v>
      </c>
      <c r="P33" s="235">
        <v>1200</v>
      </c>
      <c r="Q33" s="235"/>
      <c r="R33" s="235">
        <f t="shared" si="0"/>
        <v>1200</v>
      </c>
      <c r="S33" s="235"/>
      <c r="T33" s="235"/>
      <c r="U33" s="235"/>
      <c r="V33" s="235"/>
    </row>
    <row r="34" spans="1:22" s="214" customFormat="1" ht="15" customHeight="1" x14ac:dyDescent="0.25">
      <c r="A34" s="236">
        <v>4121500800</v>
      </c>
      <c r="B34" s="215">
        <v>2</v>
      </c>
      <c r="C34" s="215">
        <v>2</v>
      </c>
      <c r="D34" s="215" t="s">
        <v>1007</v>
      </c>
      <c r="E34" s="215" t="s">
        <v>1008</v>
      </c>
      <c r="F34" s="215">
        <v>287</v>
      </c>
      <c r="G34" s="215" t="s">
        <v>39</v>
      </c>
      <c r="H34" s="215">
        <v>1</v>
      </c>
      <c r="I34" s="234">
        <v>33101</v>
      </c>
      <c r="J34" s="215">
        <v>1</v>
      </c>
      <c r="K34" s="215">
        <v>21</v>
      </c>
      <c r="L34" s="215">
        <v>1</v>
      </c>
      <c r="M34" s="215">
        <v>1</v>
      </c>
      <c r="N34" s="215" t="s">
        <v>1010</v>
      </c>
      <c r="O34" s="237">
        <v>13</v>
      </c>
      <c r="P34" s="235">
        <v>3000000</v>
      </c>
      <c r="Q34" s="235">
        <f>-557484-354440.27</f>
        <v>-911924.27</v>
      </c>
      <c r="R34" s="235">
        <f t="shared" si="0"/>
        <v>2088075.73</v>
      </c>
      <c r="S34" s="235">
        <v>2088075.7319504938</v>
      </c>
      <c r="T34" s="235">
        <v>1172388.804</v>
      </c>
      <c r="U34" s="235">
        <v>1172388.8022120611</v>
      </c>
      <c r="V34" s="235">
        <v>513837.78004739014</v>
      </c>
    </row>
    <row r="35" spans="1:22" s="214" customFormat="1" ht="15" customHeight="1" x14ac:dyDescent="0.25">
      <c r="A35" s="236">
        <v>4121500800</v>
      </c>
      <c r="B35" s="215">
        <v>2</v>
      </c>
      <c r="C35" s="215">
        <v>2</v>
      </c>
      <c r="D35" s="215" t="s">
        <v>1007</v>
      </c>
      <c r="E35" s="215" t="s">
        <v>1008</v>
      </c>
      <c r="F35" s="215">
        <v>287</v>
      </c>
      <c r="G35" s="215" t="s">
        <v>39</v>
      </c>
      <c r="H35" s="215">
        <v>1</v>
      </c>
      <c r="I35" s="234">
        <v>33401</v>
      </c>
      <c r="J35" s="215">
        <v>1</v>
      </c>
      <c r="K35" s="215">
        <v>21</v>
      </c>
      <c r="L35" s="215">
        <v>1</v>
      </c>
      <c r="M35" s="215">
        <v>1</v>
      </c>
      <c r="N35" s="215" t="s">
        <v>1010</v>
      </c>
      <c r="O35" s="237">
        <v>13</v>
      </c>
      <c r="P35" s="235">
        <v>15000</v>
      </c>
      <c r="Q35" s="235"/>
      <c r="R35" s="235">
        <f t="shared" si="0"/>
        <v>15000</v>
      </c>
      <c r="S35" s="235"/>
      <c r="T35" s="235"/>
      <c r="U35" s="235"/>
      <c r="V35" s="235"/>
    </row>
    <row r="36" spans="1:22" s="214" customFormat="1" ht="15" customHeight="1" x14ac:dyDescent="0.25">
      <c r="A36" s="236">
        <v>4121500800</v>
      </c>
      <c r="B36" s="215">
        <v>2</v>
      </c>
      <c r="C36" s="215">
        <v>2</v>
      </c>
      <c r="D36" s="215" t="s">
        <v>1007</v>
      </c>
      <c r="E36" s="215" t="s">
        <v>1008</v>
      </c>
      <c r="F36" s="215">
        <v>287</v>
      </c>
      <c r="G36" s="215" t="s">
        <v>39</v>
      </c>
      <c r="H36" s="215">
        <v>1</v>
      </c>
      <c r="I36" s="234">
        <v>33603</v>
      </c>
      <c r="J36" s="215">
        <v>1</v>
      </c>
      <c r="K36" s="215">
        <v>21</v>
      </c>
      <c r="L36" s="215">
        <v>1</v>
      </c>
      <c r="M36" s="215">
        <v>1</v>
      </c>
      <c r="N36" s="215" t="s">
        <v>1010</v>
      </c>
      <c r="O36" s="237">
        <v>13</v>
      </c>
      <c r="P36" s="235">
        <v>2000.0000000000002</v>
      </c>
      <c r="Q36" s="235"/>
      <c r="R36" s="235">
        <f t="shared" si="0"/>
        <v>2000.0000000000002</v>
      </c>
      <c r="S36" s="235"/>
      <c r="T36" s="235"/>
      <c r="U36" s="235"/>
      <c r="V36" s="235"/>
    </row>
    <row r="37" spans="1:22" s="214" customFormat="1" ht="15" customHeight="1" x14ac:dyDescent="0.25">
      <c r="A37" s="236">
        <v>4121500800</v>
      </c>
      <c r="B37" s="215">
        <v>2</v>
      </c>
      <c r="C37" s="215">
        <v>2</v>
      </c>
      <c r="D37" s="215" t="s">
        <v>1007</v>
      </c>
      <c r="E37" s="215" t="s">
        <v>1008</v>
      </c>
      <c r="F37" s="215">
        <v>287</v>
      </c>
      <c r="G37" s="215" t="s">
        <v>39</v>
      </c>
      <c r="H37" s="215">
        <v>1</v>
      </c>
      <c r="I37" s="234">
        <v>34401</v>
      </c>
      <c r="J37" s="215">
        <v>1</v>
      </c>
      <c r="K37" s="215">
        <v>21</v>
      </c>
      <c r="L37" s="215">
        <v>1</v>
      </c>
      <c r="M37" s="215">
        <v>1</v>
      </c>
      <c r="N37" s="215" t="s">
        <v>1010</v>
      </c>
      <c r="O37" s="237">
        <v>13</v>
      </c>
      <c r="P37" s="235">
        <v>8444.51</v>
      </c>
      <c r="Q37" s="235"/>
      <c r="R37" s="235">
        <f t="shared" si="0"/>
        <v>8444.51</v>
      </c>
      <c r="S37" s="235"/>
      <c r="T37" s="235"/>
      <c r="U37" s="235"/>
      <c r="V37" s="235"/>
    </row>
    <row r="38" spans="1:22" s="214" customFormat="1" ht="15" customHeight="1" x14ac:dyDescent="0.25">
      <c r="A38" s="236">
        <v>4121500800</v>
      </c>
      <c r="B38" s="215">
        <v>2</v>
      </c>
      <c r="C38" s="215">
        <v>2</v>
      </c>
      <c r="D38" s="215" t="s">
        <v>1007</v>
      </c>
      <c r="E38" s="215" t="s">
        <v>1008</v>
      </c>
      <c r="F38" s="215">
        <v>287</v>
      </c>
      <c r="G38" s="215" t="s">
        <v>39</v>
      </c>
      <c r="H38" s="215">
        <v>1</v>
      </c>
      <c r="I38" s="234">
        <v>35501</v>
      </c>
      <c r="J38" s="215">
        <v>1</v>
      </c>
      <c r="K38" s="215">
        <v>21</v>
      </c>
      <c r="L38" s="215">
        <v>1</v>
      </c>
      <c r="M38" s="215">
        <v>1</v>
      </c>
      <c r="N38" s="215" t="s">
        <v>1010</v>
      </c>
      <c r="O38" s="237">
        <v>13</v>
      </c>
      <c r="P38" s="235">
        <v>31800</v>
      </c>
      <c r="Q38" s="235"/>
      <c r="R38" s="235">
        <f t="shared" si="0"/>
        <v>31800</v>
      </c>
      <c r="S38" s="235"/>
      <c r="T38" s="235"/>
      <c r="U38" s="235"/>
      <c r="V38" s="235"/>
    </row>
    <row r="39" spans="1:22" s="214" customFormat="1" ht="15" customHeight="1" x14ac:dyDescent="0.25">
      <c r="A39" s="236">
        <v>4121500800</v>
      </c>
      <c r="B39" s="215">
        <v>2</v>
      </c>
      <c r="C39" s="215">
        <v>2</v>
      </c>
      <c r="D39" s="215" t="s">
        <v>1007</v>
      </c>
      <c r="E39" s="215" t="s">
        <v>1008</v>
      </c>
      <c r="F39" s="215">
        <v>287</v>
      </c>
      <c r="G39" s="215" t="s">
        <v>39</v>
      </c>
      <c r="H39" s="215">
        <v>1</v>
      </c>
      <c r="I39" s="234">
        <v>37101</v>
      </c>
      <c r="J39" s="215">
        <v>1</v>
      </c>
      <c r="K39" s="215">
        <v>21</v>
      </c>
      <c r="L39" s="215">
        <v>1</v>
      </c>
      <c r="M39" s="215">
        <v>1</v>
      </c>
      <c r="N39" s="215" t="s">
        <v>1010</v>
      </c>
      <c r="O39" s="237">
        <v>13</v>
      </c>
      <c r="P39" s="235">
        <v>70000</v>
      </c>
      <c r="Q39" s="235"/>
      <c r="R39" s="235">
        <f t="shared" si="0"/>
        <v>70000</v>
      </c>
      <c r="S39" s="235"/>
      <c r="T39" s="235"/>
      <c r="U39" s="235"/>
      <c r="V39" s="235"/>
    </row>
    <row r="40" spans="1:22" s="214" customFormat="1" ht="15" customHeight="1" x14ac:dyDescent="0.25">
      <c r="A40" s="236">
        <v>4121500800</v>
      </c>
      <c r="B40" s="215">
        <v>2</v>
      </c>
      <c r="C40" s="215">
        <v>2</v>
      </c>
      <c r="D40" s="215" t="s">
        <v>1007</v>
      </c>
      <c r="E40" s="215" t="s">
        <v>1008</v>
      </c>
      <c r="F40" s="215">
        <v>287</v>
      </c>
      <c r="G40" s="215" t="s">
        <v>39</v>
      </c>
      <c r="H40" s="215">
        <v>1</v>
      </c>
      <c r="I40" s="234">
        <v>37201</v>
      </c>
      <c r="J40" s="215">
        <v>1</v>
      </c>
      <c r="K40" s="215">
        <v>21</v>
      </c>
      <c r="L40" s="215">
        <v>1</v>
      </c>
      <c r="M40" s="215">
        <v>1</v>
      </c>
      <c r="N40" s="215" t="s">
        <v>1010</v>
      </c>
      <c r="O40" s="237">
        <v>13</v>
      </c>
      <c r="P40" s="235">
        <v>2000.0000000000002</v>
      </c>
      <c r="Q40" s="235"/>
      <c r="R40" s="235">
        <f t="shared" si="0"/>
        <v>2000.0000000000002</v>
      </c>
      <c r="S40" s="235"/>
      <c r="T40" s="235"/>
      <c r="U40" s="235"/>
      <c r="V40" s="235"/>
    </row>
    <row r="41" spans="1:22" s="214" customFormat="1" ht="15" customHeight="1" x14ac:dyDescent="0.25">
      <c r="A41" s="236">
        <v>4121500800</v>
      </c>
      <c r="B41" s="215">
        <v>2</v>
      </c>
      <c r="C41" s="215">
        <v>2</v>
      </c>
      <c r="D41" s="215" t="s">
        <v>1007</v>
      </c>
      <c r="E41" s="215" t="s">
        <v>1008</v>
      </c>
      <c r="F41" s="215">
        <v>287</v>
      </c>
      <c r="G41" s="215" t="s">
        <v>39</v>
      </c>
      <c r="H41" s="215">
        <v>1</v>
      </c>
      <c r="I41" s="234">
        <v>37501</v>
      </c>
      <c r="J41" s="215">
        <v>1</v>
      </c>
      <c r="K41" s="215">
        <v>21</v>
      </c>
      <c r="L41" s="215">
        <v>1</v>
      </c>
      <c r="M41" s="215">
        <v>1</v>
      </c>
      <c r="N41" s="215" t="s">
        <v>1010</v>
      </c>
      <c r="O41" s="237">
        <v>13</v>
      </c>
      <c r="P41" s="235">
        <v>60000</v>
      </c>
      <c r="Q41" s="235"/>
      <c r="R41" s="235">
        <f t="shared" si="0"/>
        <v>60000</v>
      </c>
      <c r="S41" s="235">
        <v>10250</v>
      </c>
      <c r="T41" s="235">
        <v>10250</v>
      </c>
      <c r="U41" s="235">
        <v>10250</v>
      </c>
      <c r="V41" s="235">
        <v>10174.323215750615</v>
      </c>
    </row>
    <row r="42" spans="1:22" s="214" customFormat="1" ht="15" customHeight="1" x14ac:dyDescent="0.25">
      <c r="A42" s="236">
        <v>4121500800</v>
      </c>
      <c r="B42" s="215">
        <v>2</v>
      </c>
      <c r="C42" s="215">
        <v>2</v>
      </c>
      <c r="D42" s="215" t="s">
        <v>1007</v>
      </c>
      <c r="E42" s="215" t="s">
        <v>1008</v>
      </c>
      <c r="F42" s="215">
        <v>287</v>
      </c>
      <c r="G42" s="215" t="s">
        <v>39</v>
      </c>
      <c r="H42" s="215">
        <v>1</v>
      </c>
      <c r="I42" s="234">
        <v>37502</v>
      </c>
      <c r="J42" s="215">
        <v>1</v>
      </c>
      <c r="K42" s="215">
        <v>21</v>
      </c>
      <c r="L42" s="215">
        <v>1</v>
      </c>
      <c r="M42" s="215">
        <v>1</v>
      </c>
      <c r="N42" s="215" t="s">
        <v>1010</v>
      </c>
      <c r="O42" s="237">
        <v>13</v>
      </c>
      <c r="P42" s="235">
        <v>40000.000000000007</v>
      </c>
      <c r="Q42" s="235"/>
      <c r="R42" s="235">
        <f t="shared" si="0"/>
        <v>40000.000000000007</v>
      </c>
      <c r="S42" s="235">
        <v>5000</v>
      </c>
      <c r="T42" s="235">
        <v>5000</v>
      </c>
      <c r="U42" s="235">
        <v>5000</v>
      </c>
      <c r="V42" s="235">
        <v>5120.2812731310141</v>
      </c>
    </row>
    <row r="43" spans="1:22" s="214" customFormat="1" ht="15" customHeight="1" x14ac:dyDescent="0.25">
      <c r="A43" s="236">
        <v>4121500800</v>
      </c>
      <c r="B43" s="215">
        <v>2</v>
      </c>
      <c r="C43" s="215">
        <v>2</v>
      </c>
      <c r="D43" s="215" t="s">
        <v>1007</v>
      </c>
      <c r="E43" s="215" t="s">
        <v>1008</v>
      </c>
      <c r="F43" s="215">
        <v>287</v>
      </c>
      <c r="G43" s="215" t="s">
        <v>39</v>
      </c>
      <c r="H43" s="215">
        <v>1</v>
      </c>
      <c r="I43" s="234">
        <v>37801</v>
      </c>
      <c r="J43" s="215">
        <v>1</v>
      </c>
      <c r="K43" s="215">
        <v>21</v>
      </c>
      <c r="L43" s="215">
        <v>1</v>
      </c>
      <c r="M43" s="215">
        <v>1</v>
      </c>
      <c r="N43" s="215" t="s">
        <v>1010</v>
      </c>
      <c r="O43" s="237">
        <v>13</v>
      </c>
      <c r="P43" s="235">
        <v>6000</v>
      </c>
      <c r="Q43" s="235"/>
      <c r="R43" s="235">
        <f t="shared" si="0"/>
        <v>6000</v>
      </c>
      <c r="S43" s="235"/>
      <c r="T43" s="235"/>
      <c r="U43" s="235"/>
      <c r="V43" s="235"/>
    </row>
    <row r="44" spans="1:22" s="214" customFormat="1" ht="15" customHeight="1" x14ac:dyDescent="0.25">
      <c r="A44" s="236">
        <v>4121500800</v>
      </c>
      <c r="B44" s="215">
        <v>2</v>
      </c>
      <c r="C44" s="215">
        <v>2</v>
      </c>
      <c r="D44" s="215" t="s">
        <v>1007</v>
      </c>
      <c r="E44" s="215" t="s">
        <v>1008</v>
      </c>
      <c r="F44" s="215">
        <v>287</v>
      </c>
      <c r="G44" s="215" t="s">
        <v>39</v>
      </c>
      <c r="H44" s="215">
        <v>1</v>
      </c>
      <c r="I44" s="234">
        <v>38101</v>
      </c>
      <c r="J44" s="215">
        <v>1</v>
      </c>
      <c r="K44" s="215">
        <v>21</v>
      </c>
      <c r="L44" s="215">
        <v>1</v>
      </c>
      <c r="M44" s="215">
        <v>1</v>
      </c>
      <c r="N44" s="215" t="s">
        <v>1010</v>
      </c>
      <c r="O44" s="237">
        <v>13</v>
      </c>
      <c r="P44" s="235">
        <v>3500.0000000000009</v>
      </c>
      <c r="Q44" s="235"/>
      <c r="R44" s="235">
        <f t="shared" si="0"/>
        <v>3500.0000000000009</v>
      </c>
      <c r="S44" s="235"/>
      <c r="T44" s="235"/>
      <c r="U44" s="235"/>
      <c r="V44" s="235"/>
    </row>
    <row r="45" spans="1:22" s="214" customFormat="1" ht="15" customHeight="1" x14ac:dyDescent="0.25">
      <c r="A45" s="236">
        <v>4121500800</v>
      </c>
      <c r="B45" s="215">
        <v>2</v>
      </c>
      <c r="C45" s="215">
        <v>2</v>
      </c>
      <c r="D45" s="215" t="s">
        <v>1007</v>
      </c>
      <c r="E45" s="215" t="s">
        <v>1008</v>
      </c>
      <c r="F45" s="215">
        <v>287</v>
      </c>
      <c r="G45" s="215" t="s">
        <v>39</v>
      </c>
      <c r="H45" s="215">
        <v>1</v>
      </c>
      <c r="I45" s="234">
        <v>38301</v>
      </c>
      <c r="J45" s="215">
        <v>1</v>
      </c>
      <c r="K45" s="215">
        <v>21</v>
      </c>
      <c r="L45" s="215">
        <v>1</v>
      </c>
      <c r="M45" s="215">
        <v>1</v>
      </c>
      <c r="N45" s="215" t="s">
        <v>1010</v>
      </c>
      <c r="O45" s="237">
        <v>13</v>
      </c>
      <c r="P45" s="235">
        <v>600</v>
      </c>
      <c r="Q45" s="235"/>
      <c r="R45" s="235">
        <f t="shared" si="0"/>
        <v>600</v>
      </c>
      <c r="S45" s="235"/>
      <c r="T45" s="235"/>
      <c r="U45" s="235"/>
      <c r="V45" s="235"/>
    </row>
    <row r="46" spans="1:22" s="214" customFormat="1" ht="15" customHeight="1" x14ac:dyDescent="0.25">
      <c r="A46" s="233">
        <v>4121500800</v>
      </c>
      <c r="B46" s="215">
        <v>2</v>
      </c>
      <c r="C46" s="215">
        <v>2</v>
      </c>
      <c r="D46" s="215" t="s">
        <v>1007</v>
      </c>
      <c r="E46" s="215" t="s">
        <v>1008</v>
      </c>
      <c r="F46" s="215">
        <v>287</v>
      </c>
      <c r="G46" s="215" t="s">
        <v>39</v>
      </c>
      <c r="H46" s="215">
        <v>1</v>
      </c>
      <c r="I46" s="234" t="s">
        <v>1011</v>
      </c>
      <c r="J46" s="215">
        <v>1</v>
      </c>
      <c r="K46" s="215">
        <v>21</v>
      </c>
      <c r="L46" s="215">
        <v>1</v>
      </c>
      <c r="M46" s="215">
        <v>1</v>
      </c>
      <c r="N46" s="215" t="s">
        <v>1010</v>
      </c>
      <c r="O46" s="237">
        <v>13</v>
      </c>
      <c r="P46" s="235">
        <v>606114.89</v>
      </c>
      <c r="Q46" s="235">
        <v>27866.507655813457</v>
      </c>
      <c r="R46" s="235">
        <f t="shared" si="0"/>
        <v>633981.39765581349</v>
      </c>
      <c r="S46" s="235">
        <v>371983.68000000005</v>
      </c>
      <c r="T46" s="235">
        <v>371983.68000000005</v>
      </c>
      <c r="U46" s="235">
        <v>371983.68000000005</v>
      </c>
      <c r="V46" s="235">
        <v>371983.68000000005</v>
      </c>
    </row>
    <row r="47" spans="1:22" s="214" customFormat="1" ht="15" customHeight="1" x14ac:dyDescent="0.25">
      <c r="A47" s="236">
        <v>4121500800</v>
      </c>
      <c r="B47" s="215">
        <v>2</v>
      </c>
      <c r="C47" s="215">
        <v>2</v>
      </c>
      <c r="D47" s="215" t="s">
        <v>1007</v>
      </c>
      <c r="E47" s="215" t="s">
        <v>1008</v>
      </c>
      <c r="F47" s="215">
        <v>287</v>
      </c>
      <c r="G47" s="215" t="s">
        <v>39</v>
      </c>
      <c r="H47" s="215">
        <v>1</v>
      </c>
      <c r="I47" s="234" t="s">
        <v>1012</v>
      </c>
      <c r="J47" s="215">
        <v>1</v>
      </c>
      <c r="K47" s="215">
        <v>21</v>
      </c>
      <c r="L47" s="215">
        <v>1</v>
      </c>
      <c r="M47" s="215">
        <v>1</v>
      </c>
      <c r="N47" s="215" t="s">
        <v>1010</v>
      </c>
      <c r="O47" s="237">
        <v>13</v>
      </c>
      <c r="P47" s="235">
        <v>342790.14000000007</v>
      </c>
      <c r="Q47" s="235">
        <v>-67869.662354774569</v>
      </c>
      <c r="R47" s="235">
        <f t="shared" si="0"/>
        <v>274920.47764522547</v>
      </c>
      <c r="S47" s="235">
        <v>147250.83680586921</v>
      </c>
      <c r="T47" s="235">
        <v>147250.83680586921</v>
      </c>
      <c r="U47" s="235">
        <v>94622.253714442748</v>
      </c>
      <c r="V47" s="235">
        <v>94622.253714442748</v>
      </c>
    </row>
    <row r="48" spans="1:22" s="214" customFormat="1" ht="15" customHeight="1" x14ac:dyDescent="0.25">
      <c r="A48" s="236">
        <v>4121500800</v>
      </c>
      <c r="B48" s="215">
        <v>2</v>
      </c>
      <c r="C48" s="215">
        <v>2</v>
      </c>
      <c r="D48" s="215" t="s">
        <v>1007</v>
      </c>
      <c r="E48" s="215" t="s">
        <v>1008</v>
      </c>
      <c r="F48" s="215">
        <v>287</v>
      </c>
      <c r="G48" s="215" t="s">
        <v>39</v>
      </c>
      <c r="H48" s="215">
        <v>1</v>
      </c>
      <c r="I48" s="234" t="s">
        <v>1013</v>
      </c>
      <c r="J48" s="215">
        <v>1</v>
      </c>
      <c r="K48" s="215">
        <v>21</v>
      </c>
      <c r="L48" s="215">
        <v>1</v>
      </c>
      <c r="M48" s="215">
        <v>1</v>
      </c>
      <c r="N48" s="215" t="s">
        <v>1010</v>
      </c>
      <c r="O48" s="237">
        <v>13</v>
      </c>
      <c r="P48" s="235">
        <v>39316.639999999999</v>
      </c>
      <c r="Q48" s="235"/>
      <c r="R48" s="235">
        <f t="shared" si="0"/>
        <v>39316.639999999999</v>
      </c>
      <c r="S48" s="235">
        <v>24078.959999999999</v>
      </c>
      <c r="T48" s="235">
        <v>24078.959999999999</v>
      </c>
      <c r="U48" s="235">
        <v>24078.959999999999</v>
      </c>
      <c r="V48" s="235">
        <v>24078.959999999999</v>
      </c>
    </row>
    <row r="49" spans="1:22" s="214" customFormat="1" ht="15" customHeight="1" x14ac:dyDescent="0.25">
      <c r="A49" s="236">
        <v>4121500800</v>
      </c>
      <c r="B49" s="215">
        <v>2</v>
      </c>
      <c r="C49" s="215">
        <v>2</v>
      </c>
      <c r="D49" s="215" t="s">
        <v>1007</v>
      </c>
      <c r="E49" s="215" t="s">
        <v>1008</v>
      </c>
      <c r="F49" s="215">
        <v>287</v>
      </c>
      <c r="G49" s="215" t="s">
        <v>39</v>
      </c>
      <c r="H49" s="215">
        <v>1</v>
      </c>
      <c r="I49" s="234" t="s">
        <v>1014</v>
      </c>
      <c r="J49" s="215">
        <v>1</v>
      </c>
      <c r="K49" s="215">
        <v>21</v>
      </c>
      <c r="L49" s="215">
        <v>1</v>
      </c>
      <c r="M49" s="215">
        <v>1</v>
      </c>
      <c r="N49" s="215" t="s">
        <v>1010</v>
      </c>
      <c r="O49" s="237">
        <v>13</v>
      </c>
      <c r="P49" s="235">
        <v>4727.26</v>
      </c>
      <c r="Q49" s="235"/>
      <c r="R49" s="235">
        <f t="shared" si="0"/>
        <v>4727.26</v>
      </c>
      <c r="S49" s="235"/>
      <c r="T49" s="235"/>
      <c r="U49" s="235"/>
      <c r="V49" s="235"/>
    </row>
    <row r="50" spans="1:22" s="214" customFormat="1" ht="15" customHeight="1" x14ac:dyDescent="0.25">
      <c r="A50" s="236">
        <v>4121500800</v>
      </c>
      <c r="B50" s="215">
        <v>2</v>
      </c>
      <c r="C50" s="215">
        <v>2</v>
      </c>
      <c r="D50" s="215" t="s">
        <v>1007</v>
      </c>
      <c r="E50" s="215" t="s">
        <v>1008</v>
      </c>
      <c r="F50" s="215">
        <v>287</v>
      </c>
      <c r="G50" s="215" t="s">
        <v>39</v>
      </c>
      <c r="H50" s="215">
        <v>1</v>
      </c>
      <c r="I50" s="234" t="s">
        <v>1015</v>
      </c>
      <c r="J50" s="215">
        <v>1</v>
      </c>
      <c r="K50" s="215">
        <v>21</v>
      </c>
      <c r="L50" s="215">
        <v>1</v>
      </c>
      <c r="M50" s="215">
        <v>1</v>
      </c>
      <c r="N50" s="215" t="s">
        <v>1010</v>
      </c>
      <c r="O50" s="237">
        <v>13</v>
      </c>
      <c r="P50" s="235">
        <v>12903.900000000001</v>
      </c>
      <c r="Q50" s="235"/>
      <c r="R50" s="235">
        <f t="shared" si="0"/>
        <v>12903.900000000001</v>
      </c>
      <c r="S50" s="235"/>
      <c r="T50" s="235"/>
      <c r="U50" s="235"/>
      <c r="V50" s="235"/>
    </row>
    <row r="51" spans="1:22" s="214" customFormat="1" ht="15" customHeight="1" x14ac:dyDescent="0.25">
      <c r="A51" s="236">
        <v>4121500800</v>
      </c>
      <c r="B51" s="215">
        <v>2</v>
      </c>
      <c r="C51" s="215">
        <v>2</v>
      </c>
      <c r="D51" s="215" t="s">
        <v>1007</v>
      </c>
      <c r="E51" s="215" t="s">
        <v>1008</v>
      </c>
      <c r="F51" s="215">
        <v>287</v>
      </c>
      <c r="G51" s="215" t="s">
        <v>39</v>
      </c>
      <c r="H51" s="215">
        <v>1</v>
      </c>
      <c r="I51" s="234" t="s">
        <v>1016</v>
      </c>
      <c r="J51" s="215">
        <v>1</v>
      </c>
      <c r="K51" s="215">
        <v>21</v>
      </c>
      <c r="L51" s="215">
        <v>1</v>
      </c>
      <c r="M51" s="215">
        <v>1</v>
      </c>
      <c r="N51" s="215" t="s">
        <v>1010</v>
      </c>
      <c r="O51" s="237">
        <v>13</v>
      </c>
      <c r="P51" s="235">
        <v>184164</v>
      </c>
      <c r="Q51" s="235"/>
      <c r="R51" s="235">
        <f t="shared" si="0"/>
        <v>184164</v>
      </c>
      <c r="S51" s="235">
        <v>103538.7062288326</v>
      </c>
      <c r="T51" s="235">
        <v>103538.7062288326</v>
      </c>
      <c r="U51" s="235">
        <v>103538.7062288326</v>
      </c>
      <c r="V51" s="235">
        <v>103538.7062288326</v>
      </c>
    </row>
    <row r="52" spans="1:22" s="214" customFormat="1" ht="15" customHeight="1" x14ac:dyDescent="0.25">
      <c r="A52" s="236">
        <v>4121500800</v>
      </c>
      <c r="B52" s="215">
        <v>2</v>
      </c>
      <c r="C52" s="215">
        <v>2</v>
      </c>
      <c r="D52" s="215" t="s">
        <v>1007</v>
      </c>
      <c r="E52" s="215" t="s">
        <v>1008</v>
      </c>
      <c r="F52" s="215">
        <v>287</v>
      </c>
      <c r="G52" s="215" t="s">
        <v>39</v>
      </c>
      <c r="H52" s="215">
        <v>1</v>
      </c>
      <c r="I52" s="234" t="s">
        <v>1017</v>
      </c>
      <c r="J52" s="215">
        <v>1</v>
      </c>
      <c r="K52" s="215">
        <v>21</v>
      </c>
      <c r="L52" s="215">
        <v>1</v>
      </c>
      <c r="M52" s="215">
        <v>1</v>
      </c>
      <c r="N52" s="215" t="s">
        <v>1010</v>
      </c>
      <c r="O52" s="237">
        <v>13</v>
      </c>
      <c r="P52" s="235">
        <v>524151.33999999997</v>
      </c>
      <c r="Q52" s="235"/>
      <c r="R52" s="235">
        <f t="shared" si="0"/>
        <v>524151.33999999997</v>
      </c>
      <c r="S52" s="235">
        <v>270535.2</v>
      </c>
      <c r="T52" s="235">
        <v>270535.2</v>
      </c>
      <c r="U52" s="235">
        <v>270535.2</v>
      </c>
      <c r="V52" s="235">
        <v>261711.83825640255</v>
      </c>
    </row>
    <row r="53" spans="1:22" s="214" customFormat="1" ht="15" customHeight="1" x14ac:dyDescent="0.25">
      <c r="A53" s="236">
        <v>4121500800</v>
      </c>
      <c r="B53" s="215">
        <v>2</v>
      </c>
      <c r="C53" s="215">
        <v>2</v>
      </c>
      <c r="D53" s="215" t="s">
        <v>1007</v>
      </c>
      <c r="E53" s="215" t="s">
        <v>1008</v>
      </c>
      <c r="F53" s="215">
        <v>287</v>
      </c>
      <c r="G53" s="215" t="s">
        <v>39</v>
      </c>
      <c r="H53" s="215">
        <v>1</v>
      </c>
      <c r="I53" s="234" t="s">
        <v>1018</v>
      </c>
      <c r="J53" s="215">
        <v>1</v>
      </c>
      <c r="K53" s="215">
        <v>21</v>
      </c>
      <c r="L53" s="215">
        <v>1</v>
      </c>
      <c r="M53" s="215">
        <v>1</v>
      </c>
      <c r="N53" s="215" t="s">
        <v>1010</v>
      </c>
      <c r="O53" s="237">
        <v>13</v>
      </c>
      <c r="P53" s="235">
        <v>792.29</v>
      </c>
      <c r="Q53" s="235"/>
      <c r="R53" s="235">
        <f t="shared" si="0"/>
        <v>792.29</v>
      </c>
      <c r="S53" s="235">
        <v>396</v>
      </c>
      <c r="T53" s="235">
        <v>396</v>
      </c>
      <c r="U53" s="235">
        <v>396</v>
      </c>
      <c r="V53" s="235">
        <v>396</v>
      </c>
    </row>
    <row r="54" spans="1:22" s="214" customFormat="1" ht="15" customHeight="1" x14ac:dyDescent="0.25">
      <c r="A54" s="236">
        <v>4121500800</v>
      </c>
      <c r="B54" s="215">
        <v>2</v>
      </c>
      <c r="C54" s="215">
        <v>2</v>
      </c>
      <c r="D54" s="215" t="s">
        <v>1007</v>
      </c>
      <c r="E54" s="215" t="s">
        <v>1008</v>
      </c>
      <c r="F54" s="215">
        <v>287</v>
      </c>
      <c r="G54" s="215" t="s">
        <v>39</v>
      </c>
      <c r="H54" s="215">
        <v>1</v>
      </c>
      <c r="I54" s="234" t="s">
        <v>1019</v>
      </c>
      <c r="J54" s="215">
        <v>1</v>
      </c>
      <c r="K54" s="215">
        <v>21</v>
      </c>
      <c r="L54" s="215">
        <v>1</v>
      </c>
      <c r="M54" s="215">
        <v>1</v>
      </c>
      <c r="N54" s="215" t="s">
        <v>1010</v>
      </c>
      <c r="O54" s="237">
        <v>13</v>
      </c>
      <c r="P54" s="235">
        <v>162</v>
      </c>
      <c r="Q54" s="235"/>
      <c r="R54" s="235">
        <f t="shared" si="0"/>
        <v>162</v>
      </c>
      <c r="S54" s="235">
        <v>81</v>
      </c>
      <c r="T54" s="235">
        <v>81</v>
      </c>
      <c r="U54" s="235">
        <v>81</v>
      </c>
      <c r="V54" s="235">
        <v>74.25</v>
      </c>
    </row>
    <row r="55" spans="1:22" s="214" customFormat="1" ht="15" customHeight="1" x14ac:dyDescent="0.25">
      <c r="A55" s="236">
        <v>4121500800</v>
      </c>
      <c r="B55" s="215">
        <v>2</v>
      </c>
      <c r="C55" s="215">
        <v>2</v>
      </c>
      <c r="D55" s="215" t="s">
        <v>1007</v>
      </c>
      <c r="E55" s="215" t="s">
        <v>1008</v>
      </c>
      <c r="F55" s="215">
        <v>287</v>
      </c>
      <c r="G55" s="215" t="s">
        <v>39</v>
      </c>
      <c r="H55" s="215">
        <v>1</v>
      </c>
      <c r="I55" s="234" t="s">
        <v>1020</v>
      </c>
      <c r="J55" s="215">
        <v>1</v>
      </c>
      <c r="K55" s="215">
        <v>21</v>
      </c>
      <c r="L55" s="215">
        <v>1</v>
      </c>
      <c r="M55" s="215">
        <v>1</v>
      </c>
      <c r="N55" s="215" t="s">
        <v>1010</v>
      </c>
      <c r="O55" s="237">
        <v>13</v>
      </c>
      <c r="P55" s="235">
        <v>1103.3599999999999</v>
      </c>
      <c r="Q55" s="235"/>
      <c r="R55" s="235">
        <f t="shared" si="0"/>
        <v>1103.3599999999999</v>
      </c>
      <c r="S55" s="235">
        <v>618.84</v>
      </c>
      <c r="T55" s="235">
        <v>618.84</v>
      </c>
      <c r="U55" s="235">
        <v>618.84</v>
      </c>
      <c r="V55" s="235">
        <v>623.39626146864043</v>
      </c>
    </row>
    <row r="56" spans="1:22" s="214" customFormat="1" ht="15" customHeight="1" x14ac:dyDescent="0.25">
      <c r="A56" s="236">
        <v>4121500800</v>
      </c>
      <c r="B56" s="215">
        <v>2</v>
      </c>
      <c r="C56" s="215">
        <v>2</v>
      </c>
      <c r="D56" s="215" t="s">
        <v>1007</v>
      </c>
      <c r="E56" s="215" t="s">
        <v>1008</v>
      </c>
      <c r="F56" s="215">
        <v>287</v>
      </c>
      <c r="G56" s="215" t="s">
        <v>39</v>
      </c>
      <c r="H56" s="215">
        <v>1</v>
      </c>
      <c r="I56" s="234" t="s">
        <v>1021</v>
      </c>
      <c r="J56" s="215">
        <v>1</v>
      </c>
      <c r="K56" s="215">
        <v>21</v>
      </c>
      <c r="L56" s="215">
        <v>1</v>
      </c>
      <c r="M56" s="215">
        <v>1</v>
      </c>
      <c r="N56" s="215" t="s">
        <v>1010</v>
      </c>
      <c r="O56" s="237">
        <v>13</v>
      </c>
      <c r="P56" s="235">
        <v>6024</v>
      </c>
      <c r="Q56" s="235"/>
      <c r="R56" s="235">
        <f t="shared" si="0"/>
        <v>6024</v>
      </c>
      <c r="S56" s="235">
        <v>4638</v>
      </c>
      <c r="T56" s="235">
        <v>4638</v>
      </c>
      <c r="U56" s="235">
        <v>4638</v>
      </c>
      <c r="V56" s="235">
        <v>4638</v>
      </c>
    </row>
    <row r="57" spans="1:22" s="214" customFormat="1" ht="15" customHeight="1" x14ac:dyDescent="0.25">
      <c r="A57" s="236">
        <v>4121500800</v>
      </c>
      <c r="B57" s="215">
        <v>2</v>
      </c>
      <c r="C57" s="215">
        <v>2</v>
      </c>
      <c r="D57" s="215" t="s">
        <v>1007</v>
      </c>
      <c r="E57" s="215" t="s">
        <v>1008</v>
      </c>
      <c r="F57" s="215">
        <v>287</v>
      </c>
      <c r="G57" s="215" t="s">
        <v>39</v>
      </c>
      <c r="H57" s="215">
        <v>1</v>
      </c>
      <c r="I57" s="234" t="s">
        <v>1022</v>
      </c>
      <c r="J57" s="215">
        <v>1</v>
      </c>
      <c r="K57" s="215">
        <v>21</v>
      </c>
      <c r="L57" s="215">
        <v>1</v>
      </c>
      <c r="M57" s="215">
        <v>1</v>
      </c>
      <c r="N57" s="215" t="s">
        <v>1010</v>
      </c>
      <c r="O57" s="237">
        <v>13</v>
      </c>
      <c r="P57" s="235">
        <v>236657.15</v>
      </c>
      <c r="Q57" s="235">
        <v>-22206.34121687376</v>
      </c>
      <c r="R57" s="235">
        <f t="shared" si="0"/>
        <v>214450.80878312624</v>
      </c>
      <c r="S57" s="235">
        <v>118304.67279690772</v>
      </c>
      <c r="T57" s="235">
        <v>118304.67279690772</v>
      </c>
      <c r="U57" s="235">
        <v>40287.699791325729</v>
      </c>
      <c r="V57" s="235">
        <v>40287.699791325729</v>
      </c>
    </row>
    <row r="58" spans="1:22" s="214" customFormat="1" ht="15" customHeight="1" x14ac:dyDescent="0.25">
      <c r="A58" s="236">
        <v>4121500800</v>
      </c>
      <c r="B58" s="215">
        <v>2</v>
      </c>
      <c r="C58" s="215">
        <v>2</v>
      </c>
      <c r="D58" s="215" t="s">
        <v>1007</v>
      </c>
      <c r="E58" s="215" t="s">
        <v>1008</v>
      </c>
      <c r="F58" s="215">
        <v>287</v>
      </c>
      <c r="G58" s="215" t="s">
        <v>39</v>
      </c>
      <c r="H58" s="215">
        <v>1</v>
      </c>
      <c r="I58" s="234" t="s">
        <v>1023</v>
      </c>
      <c r="J58" s="215">
        <v>1</v>
      </c>
      <c r="K58" s="215">
        <v>21</v>
      </c>
      <c r="L58" s="215">
        <v>1</v>
      </c>
      <c r="M58" s="215">
        <v>1</v>
      </c>
      <c r="N58" s="215" t="s">
        <v>1010</v>
      </c>
      <c r="O58" s="237">
        <v>13</v>
      </c>
      <c r="P58" s="235">
        <v>1719.9899999999998</v>
      </c>
      <c r="Q58" s="235">
        <f>20.01+2000</f>
        <v>2020.01</v>
      </c>
      <c r="R58" s="235">
        <f t="shared" si="0"/>
        <v>3740</v>
      </c>
      <c r="S58" s="235">
        <v>1740</v>
      </c>
      <c r="T58" s="235">
        <v>1740</v>
      </c>
      <c r="U58" s="235">
        <v>1740</v>
      </c>
      <c r="V58" s="235">
        <v>1740</v>
      </c>
    </row>
    <row r="59" spans="1:22" s="214" customFormat="1" ht="15" customHeight="1" x14ac:dyDescent="0.25">
      <c r="A59" s="215" t="s">
        <v>1024</v>
      </c>
      <c r="B59" s="215">
        <v>2</v>
      </c>
      <c r="C59" s="215">
        <v>2</v>
      </c>
      <c r="D59" s="215" t="s">
        <v>1007</v>
      </c>
      <c r="E59" s="215" t="s">
        <v>1008</v>
      </c>
      <c r="F59" s="215">
        <v>287</v>
      </c>
      <c r="G59" s="215" t="s">
        <v>39</v>
      </c>
      <c r="H59" s="215">
        <v>1</v>
      </c>
      <c r="I59" s="234">
        <v>15409</v>
      </c>
      <c r="J59" s="215">
        <v>1</v>
      </c>
      <c r="K59" s="215">
        <v>21</v>
      </c>
      <c r="L59" s="215">
        <v>1</v>
      </c>
      <c r="M59" s="215">
        <v>1</v>
      </c>
      <c r="N59" s="215" t="s">
        <v>1009</v>
      </c>
      <c r="O59" s="237">
        <v>13</v>
      </c>
      <c r="P59" s="235">
        <v>20160.010000000002</v>
      </c>
      <c r="Q59" s="235"/>
      <c r="R59" s="235">
        <f t="shared" si="0"/>
        <v>20160.010000000002</v>
      </c>
      <c r="S59" s="235">
        <v>15720</v>
      </c>
      <c r="T59" s="235">
        <v>15720</v>
      </c>
      <c r="U59" s="235">
        <v>15720</v>
      </c>
      <c r="V59" s="235">
        <v>15720</v>
      </c>
    </row>
    <row r="60" spans="1:22" s="214" customFormat="1" ht="15" customHeight="1" x14ac:dyDescent="0.25">
      <c r="A60" s="215" t="s">
        <v>1024</v>
      </c>
      <c r="B60" s="215">
        <v>2</v>
      </c>
      <c r="C60" s="215">
        <v>2</v>
      </c>
      <c r="D60" s="215" t="s">
        <v>1007</v>
      </c>
      <c r="E60" s="215" t="s">
        <v>1008</v>
      </c>
      <c r="F60" s="215">
        <v>287</v>
      </c>
      <c r="G60" s="215" t="s">
        <v>39</v>
      </c>
      <c r="H60" s="215">
        <v>1</v>
      </c>
      <c r="I60" s="234">
        <v>15417</v>
      </c>
      <c r="J60" s="215">
        <v>1</v>
      </c>
      <c r="K60" s="215">
        <v>21</v>
      </c>
      <c r="L60" s="215">
        <v>1</v>
      </c>
      <c r="M60" s="215">
        <v>1</v>
      </c>
      <c r="N60" s="215" t="s">
        <v>1009</v>
      </c>
      <c r="O60" s="215">
        <v>13</v>
      </c>
      <c r="P60" s="235">
        <v>10815.999999999998</v>
      </c>
      <c r="Q60" s="235"/>
      <c r="R60" s="235">
        <f t="shared" si="0"/>
        <v>10815.999999999998</v>
      </c>
      <c r="S60" s="235">
        <v>8352</v>
      </c>
      <c r="T60" s="235">
        <v>8352</v>
      </c>
      <c r="U60" s="235">
        <v>8352</v>
      </c>
      <c r="V60" s="235">
        <v>8352</v>
      </c>
    </row>
    <row r="61" spans="1:22" s="214" customFormat="1" ht="15" customHeight="1" x14ac:dyDescent="0.25">
      <c r="A61" s="215" t="s">
        <v>1024</v>
      </c>
      <c r="B61" s="215">
        <v>2</v>
      </c>
      <c r="C61" s="215">
        <v>2</v>
      </c>
      <c r="D61" s="215" t="s">
        <v>1007</v>
      </c>
      <c r="E61" s="215" t="s">
        <v>1008</v>
      </c>
      <c r="F61" s="215">
        <v>287</v>
      </c>
      <c r="G61" s="215" t="s">
        <v>39</v>
      </c>
      <c r="H61" s="215">
        <v>1</v>
      </c>
      <c r="I61" s="234">
        <v>15425</v>
      </c>
      <c r="J61" s="215">
        <v>1</v>
      </c>
      <c r="K61" s="215">
        <v>21</v>
      </c>
      <c r="L61" s="215">
        <v>1</v>
      </c>
      <c r="M61" s="215">
        <v>1</v>
      </c>
      <c r="N61" s="215" t="s">
        <v>1009</v>
      </c>
      <c r="O61" s="215">
        <v>13</v>
      </c>
      <c r="P61" s="235">
        <v>5963.74</v>
      </c>
      <c r="Q61" s="235"/>
      <c r="R61" s="235">
        <f t="shared" si="0"/>
        <v>5963.74</v>
      </c>
      <c r="S61" s="235">
        <v>4644</v>
      </c>
      <c r="T61" s="235">
        <v>4644</v>
      </c>
      <c r="U61" s="235">
        <v>4644</v>
      </c>
      <c r="V61" s="235">
        <v>4644</v>
      </c>
    </row>
    <row r="62" spans="1:22" s="214" customFormat="1" ht="15" customHeight="1" x14ac:dyDescent="0.25">
      <c r="A62" s="215" t="s">
        <v>1024</v>
      </c>
      <c r="B62" s="215">
        <v>2</v>
      </c>
      <c r="C62" s="215">
        <v>2</v>
      </c>
      <c r="D62" s="215" t="s">
        <v>1007</v>
      </c>
      <c r="E62" s="215" t="s">
        <v>1008</v>
      </c>
      <c r="F62" s="215">
        <v>287</v>
      </c>
      <c r="G62" s="215" t="s">
        <v>39</v>
      </c>
      <c r="H62" s="215">
        <v>1</v>
      </c>
      <c r="I62" s="234">
        <v>15427</v>
      </c>
      <c r="J62" s="215">
        <v>1</v>
      </c>
      <c r="K62" s="215">
        <v>21</v>
      </c>
      <c r="L62" s="215">
        <v>1</v>
      </c>
      <c r="M62" s="215">
        <v>1</v>
      </c>
      <c r="N62" s="215" t="s">
        <v>1009</v>
      </c>
      <c r="O62" s="237">
        <v>13</v>
      </c>
      <c r="P62" s="235">
        <v>1769.99</v>
      </c>
      <c r="Q62" s="235">
        <v>0.01</v>
      </c>
      <c r="R62" s="235">
        <f t="shared" si="0"/>
        <v>1770</v>
      </c>
      <c r="S62" s="235">
        <v>1770</v>
      </c>
      <c r="T62" s="235">
        <v>1770</v>
      </c>
      <c r="U62" s="235">
        <v>1770</v>
      </c>
      <c r="V62" s="235">
        <v>1770</v>
      </c>
    </row>
    <row r="63" spans="1:22" s="214" customFormat="1" ht="15" customHeight="1" x14ac:dyDescent="0.25">
      <c r="A63" s="215" t="s">
        <v>1024</v>
      </c>
      <c r="B63" s="215">
        <v>2</v>
      </c>
      <c r="C63" s="215">
        <v>2</v>
      </c>
      <c r="D63" s="215" t="s">
        <v>1007</v>
      </c>
      <c r="E63" s="215" t="s">
        <v>1008</v>
      </c>
      <c r="F63" s="215">
        <v>287</v>
      </c>
      <c r="G63" s="215" t="s">
        <v>39</v>
      </c>
      <c r="H63" s="215">
        <v>1</v>
      </c>
      <c r="I63" s="234">
        <v>16101</v>
      </c>
      <c r="J63" s="215">
        <v>1</v>
      </c>
      <c r="K63" s="215">
        <v>21</v>
      </c>
      <c r="L63" s="215">
        <v>1</v>
      </c>
      <c r="M63" s="215">
        <v>1</v>
      </c>
      <c r="N63" s="215" t="s">
        <v>1009</v>
      </c>
      <c r="O63" s="215">
        <v>13</v>
      </c>
      <c r="P63" s="235">
        <v>134045.20000000004</v>
      </c>
      <c r="Q63" s="235"/>
      <c r="R63" s="235">
        <f t="shared" si="0"/>
        <v>134045.20000000004</v>
      </c>
      <c r="S63" s="235"/>
      <c r="T63" s="235"/>
      <c r="U63" s="235"/>
      <c r="V63" s="235"/>
    </row>
    <row r="64" spans="1:22" s="214" customFormat="1" ht="15" customHeight="1" x14ac:dyDescent="0.25">
      <c r="A64" s="215" t="s">
        <v>1024</v>
      </c>
      <c r="B64" s="215">
        <v>2</v>
      </c>
      <c r="C64" s="215">
        <v>2</v>
      </c>
      <c r="D64" s="215" t="s">
        <v>1007</v>
      </c>
      <c r="E64" s="215" t="s">
        <v>1008</v>
      </c>
      <c r="F64" s="215">
        <v>287</v>
      </c>
      <c r="G64" s="215" t="s">
        <v>39</v>
      </c>
      <c r="H64" s="215">
        <v>1</v>
      </c>
      <c r="I64" s="234">
        <v>21101</v>
      </c>
      <c r="J64" s="215">
        <v>1</v>
      </c>
      <c r="K64" s="215">
        <v>21</v>
      </c>
      <c r="L64" s="215">
        <v>1</v>
      </c>
      <c r="M64" s="215">
        <v>1</v>
      </c>
      <c r="N64" s="215" t="s">
        <v>1009</v>
      </c>
      <c r="O64" s="237">
        <v>13</v>
      </c>
      <c r="P64" s="235">
        <v>13460.519999999997</v>
      </c>
      <c r="Q64" s="235"/>
      <c r="R64" s="235">
        <f t="shared" si="0"/>
        <v>13460.519999999997</v>
      </c>
      <c r="S64" s="235">
        <v>4762.0720000000001</v>
      </c>
      <c r="T64" s="235">
        <v>4762.0720000000001</v>
      </c>
      <c r="U64" s="235">
        <v>4762.0720000000001</v>
      </c>
      <c r="V64" s="235">
        <v>945.03789009902493</v>
      </c>
    </row>
    <row r="65" spans="1:22" s="214" customFormat="1" ht="15" customHeight="1" x14ac:dyDescent="0.25">
      <c r="A65" s="215" t="s">
        <v>1024</v>
      </c>
      <c r="B65" s="215">
        <v>2</v>
      </c>
      <c r="C65" s="215">
        <v>2</v>
      </c>
      <c r="D65" s="215" t="s">
        <v>1007</v>
      </c>
      <c r="E65" s="215" t="s">
        <v>1008</v>
      </c>
      <c r="F65" s="215">
        <v>287</v>
      </c>
      <c r="G65" s="215" t="s">
        <v>39</v>
      </c>
      <c r="H65" s="215">
        <v>1</v>
      </c>
      <c r="I65" s="234">
        <v>21401</v>
      </c>
      <c r="J65" s="215">
        <v>1</v>
      </c>
      <c r="K65" s="215">
        <v>21</v>
      </c>
      <c r="L65" s="215">
        <v>1</v>
      </c>
      <c r="M65" s="215">
        <v>1</v>
      </c>
      <c r="N65" s="215" t="s">
        <v>1009</v>
      </c>
      <c r="O65" s="237">
        <v>13</v>
      </c>
      <c r="P65" s="235">
        <v>12440.420000000002</v>
      </c>
      <c r="Q65" s="235">
        <f>2000+2031.58</f>
        <v>4031.58</v>
      </c>
      <c r="R65" s="235">
        <f t="shared" si="0"/>
        <v>16472</v>
      </c>
      <c r="S65" s="235">
        <v>16472</v>
      </c>
      <c r="T65" s="235">
        <v>16472</v>
      </c>
      <c r="U65" s="235">
        <v>16472</v>
      </c>
      <c r="V65" s="235">
        <v>3174.6277067474689</v>
      </c>
    </row>
    <row r="66" spans="1:22" s="214" customFormat="1" ht="15" customHeight="1" x14ac:dyDescent="0.25">
      <c r="A66" s="215" t="s">
        <v>1024</v>
      </c>
      <c r="B66" s="215">
        <v>2</v>
      </c>
      <c r="C66" s="215">
        <v>2</v>
      </c>
      <c r="D66" s="215" t="s">
        <v>1007</v>
      </c>
      <c r="E66" s="215" t="s">
        <v>1008</v>
      </c>
      <c r="F66" s="215">
        <v>287</v>
      </c>
      <c r="G66" s="215" t="s">
        <v>39</v>
      </c>
      <c r="H66" s="215">
        <v>1</v>
      </c>
      <c r="I66" s="234">
        <v>21501</v>
      </c>
      <c r="J66" s="215">
        <v>1</v>
      </c>
      <c r="K66" s="215">
        <v>21</v>
      </c>
      <c r="L66" s="215">
        <v>1</v>
      </c>
      <c r="M66" s="215">
        <v>1</v>
      </c>
      <c r="N66" s="215" t="s">
        <v>1009</v>
      </c>
      <c r="O66" s="215">
        <v>13</v>
      </c>
      <c r="P66" s="235">
        <v>1500</v>
      </c>
      <c r="Q66" s="235"/>
      <c r="R66" s="235">
        <f t="shared" si="0"/>
        <v>1500</v>
      </c>
      <c r="S66" s="235"/>
      <c r="T66" s="235"/>
      <c r="U66" s="235"/>
      <c r="V66" s="235"/>
    </row>
    <row r="67" spans="1:22" s="214" customFormat="1" ht="15" customHeight="1" x14ac:dyDescent="0.25">
      <c r="A67" s="215" t="s">
        <v>1024</v>
      </c>
      <c r="B67" s="215">
        <v>2</v>
      </c>
      <c r="C67" s="215">
        <v>2</v>
      </c>
      <c r="D67" s="215" t="s">
        <v>1007</v>
      </c>
      <c r="E67" s="215" t="s">
        <v>1008</v>
      </c>
      <c r="F67" s="215">
        <v>287</v>
      </c>
      <c r="G67" s="215" t="s">
        <v>39</v>
      </c>
      <c r="H67" s="215">
        <v>1</v>
      </c>
      <c r="I67" s="234">
        <v>21601</v>
      </c>
      <c r="J67" s="215">
        <v>1</v>
      </c>
      <c r="K67" s="215">
        <v>21</v>
      </c>
      <c r="L67" s="215">
        <v>1</v>
      </c>
      <c r="M67" s="215">
        <v>1</v>
      </c>
      <c r="N67" s="215" t="s">
        <v>1009</v>
      </c>
      <c r="O67" s="237">
        <v>13</v>
      </c>
      <c r="P67" s="235">
        <v>2000.0000000000002</v>
      </c>
      <c r="Q67" s="235">
        <v>-216.85</v>
      </c>
      <c r="R67" s="235">
        <f t="shared" ref="R67:R132" si="1">P67+Q67</f>
        <v>1783.1500000000003</v>
      </c>
      <c r="S67" s="235">
        <v>756.37</v>
      </c>
      <c r="T67" s="235">
        <v>756.37</v>
      </c>
      <c r="U67" s="235">
        <v>756.37</v>
      </c>
      <c r="V67" s="235">
        <v>756.37</v>
      </c>
    </row>
    <row r="68" spans="1:22" s="214" customFormat="1" ht="15" customHeight="1" x14ac:dyDescent="0.25">
      <c r="A68" s="215" t="s">
        <v>1024</v>
      </c>
      <c r="B68" s="215">
        <v>2</v>
      </c>
      <c r="C68" s="215">
        <v>2</v>
      </c>
      <c r="D68" s="215" t="s">
        <v>1007</v>
      </c>
      <c r="E68" s="215" t="s">
        <v>1008</v>
      </c>
      <c r="F68" s="215">
        <v>287</v>
      </c>
      <c r="G68" s="215" t="s">
        <v>39</v>
      </c>
      <c r="H68" s="215">
        <v>1</v>
      </c>
      <c r="I68" s="234">
        <v>21801</v>
      </c>
      <c r="J68" s="215">
        <v>1</v>
      </c>
      <c r="K68" s="215">
        <v>21</v>
      </c>
      <c r="L68" s="215">
        <v>1</v>
      </c>
      <c r="M68" s="215">
        <v>1</v>
      </c>
      <c r="N68" s="215" t="s">
        <v>1009</v>
      </c>
      <c r="O68" s="237">
        <v>13</v>
      </c>
      <c r="P68" s="235">
        <v>3999.9999999999995</v>
      </c>
      <c r="Q68" s="235">
        <v>212</v>
      </c>
      <c r="R68" s="235">
        <f t="shared" si="1"/>
        <v>4212</v>
      </c>
      <c r="S68" s="235">
        <v>4212</v>
      </c>
      <c r="T68" s="235">
        <v>4212</v>
      </c>
      <c r="U68" s="235">
        <v>4212</v>
      </c>
      <c r="V68" s="235">
        <v>4212</v>
      </c>
    </row>
    <row r="69" spans="1:22" s="214" customFormat="1" ht="15" customHeight="1" x14ac:dyDescent="0.25">
      <c r="A69" s="215" t="s">
        <v>1024</v>
      </c>
      <c r="B69" s="215">
        <v>2</v>
      </c>
      <c r="C69" s="215">
        <v>2</v>
      </c>
      <c r="D69" s="215" t="s">
        <v>1007</v>
      </c>
      <c r="E69" s="215" t="s">
        <v>1008</v>
      </c>
      <c r="F69" s="215">
        <v>287</v>
      </c>
      <c r="G69" s="215" t="s">
        <v>39</v>
      </c>
      <c r="H69" s="215">
        <v>1</v>
      </c>
      <c r="I69" s="234">
        <v>22101</v>
      </c>
      <c r="J69" s="215">
        <v>1</v>
      </c>
      <c r="K69" s="215">
        <v>21</v>
      </c>
      <c r="L69" s="215">
        <v>1</v>
      </c>
      <c r="M69" s="215">
        <v>1</v>
      </c>
      <c r="N69" s="215" t="s">
        <v>1009</v>
      </c>
      <c r="O69" s="237">
        <v>13</v>
      </c>
      <c r="P69" s="235">
        <v>12000</v>
      </c>
      <c r="Q69" s="235">
        <v>-986.72</v>
      </c>
      <c r="R69" s="235">
        <f t="shared" si="1"/>
        <v>11013.28</v>
      </c>
      <c r="S69" s="235">
        <v>8471.8250000000007</v>
      </c>
      <c r="T69" s="235">
        <v>8471.8179999999993</v>
      </c>
      <c r="U69" s="235">
        <v>8471.8179999999993</v>
      </c>
      <c r="V69" s="235">
        <v>7477.0321134439</v>
      </c>
    </row>
    <row r="70" spans="1:22" s="214" customFormat="1" ht="15" customHeight="1" x14ac:dyDescent="0.25">
      <c r="A70" s="215" t="s">
        <v>1024</v>
      </c>
      <c r="B70" s="215">
        <v>2</v>
      </c>
      <c r="C70" s="215">
        <v>2</v>
      </c>
      <c r="D70" s="215" t="s">
        <v>1007</v>
      </c>
      <c r="E70" s="215" t="s">
        <v>1008</v>
      </c>
      <c r="F70" s="215">
        <v>287</v>
      </c>
      <c r="G70" s="215" t="s">
        <v>39</v>
      </c>
      <c r="H70" s="215">
        <v>1</v>
      </c>
      <c r="I70" s="234">
        <v>24601</v>
      </c>
      <c r="J70" s="215">
        <v>1</v>
      </c>
      <c r="K70" s="215">
        <v>21</v>
      </c>
      <c r="L70" s="215">
        <v>1</v>
      </c>
      <c r="M70" s="215">
        <v>1</v>
      </c>
      <c r="N70" s="215" t="s">
        <v>1009</v>
      </c>
      <c r="O70" s="237">
        <v>13</v>
      </c>
      <c r="P70" s="235"/>
      <c r="Q70" s="235">
        <v>1258.07</v>
      </c>
      <c r="R70" s="235">
        <f>P70+Q70</f>
        <v>1258.07</v>
      </c>
      <c r="S70" s="235">
        <v>1258.0708</v>
      </c>
      <c r="T70" s="235">
        <v>1258.0708</v>
      </c>
      <c r="U70" s="235">
        <v>1258.0708</v>
      </c>
      <c r="V70" s="235">
        <v>1258.0708</v>
      </c>
    </row>
    <row r="71" spans="1:22" s="214" customFormat="1" ht="15" customHeight="1" x14ac:dyDescent="0.25">
      <c r="A71" s="215" t="s">
        <v>1024</v>
      </c>
      <c r="B71" s="215">
        <v>2</v>
      </c>
      <c r="C71" s="215">
        <v>2</v>
      </c>
      <c r="D71" s="215" t="s">
        <v>1007</v>
      </c>
      <c r="E71" s="215" t="s">
        <v>1008</v>
      </c>
      <c r="F71" s="215">
        <v>287</v>
      </c>
      <c r="G71" s="215" t="s">
        <v>39</v>
      </c>
      <c r="H71" s="215">
        <v>1</v>
      </c>
      <c r="I71" s="234">
        <v>24801</v>
      </c>
      <c r="J71" s="215">
        <v>1</v>
      </c>
      <c r="K71" s="215">
        <v>21</v>
      </c>
      <c r="L71" s="215">
        <v>1</v>
      </c>
      <c r="M71" s="215">
        <v>1</v>
      </c>
      <c r="N71" s="215" t="s">
        <v>1009</v>
      </c>
      <c r="O71" s="215">
        <v>13</v>
      </c>
      <c r="P71" s="235">
        <v>1099.9999999999998</v>
      </c>
      <c r="Q71" s="235"/>
      <c r="R71" s="235">
        <f t="shared" si="1"/>
        <v>1099.9999999999998</v>
      </c>
      <c r="S71" s="235"/>
      <c r="T71" s="235"/>
      <c r="U71" s="235"/>
      <c r="V71" s="235"/>
    </row>
    <row r="72" spans="1:22" s="214" customFormat="1" ht="15" customHeight="1" x14ac:dyDescent="0.25">
      <c r="A72" s="215" t="s">
        <v>1024</v>
      </c>
      <c r="B72" s="215">
        <v>2</v>
      </c>
      <c r="C72" s="215">
        <v>2</v>
      </c>
      <c r="D72" s="215" t="s">
        <v>1007</v>
      </c>
      <c r="E72" s="215" t="s">
        <v>1008</v>
      </c>
      <c r="F72" s="215">
        <v>287</v>
      </c>
      <c r="G72" s="215" t="s">
        <v>39</v>
      </c>
      <c r="H72" s="215">
        <v>1</v>
      </c>
      <c r="I72" s="234">
        <v>26101</v>
      </c>
      <c r="J72" s="215">
        <v>1</v>
      </c>
      <c r="K72" s="215">
        <v>21</v>
      </c>
      <c r="L72" s="215">
        <v>1</v>
      </c>
      <c r="M72" s="215">
        <v>1</v>
      </c>
      <c r="N72" s="215" t="s">
        <v>1009</v>
      </c>
      <c r="O72" s="237">
        <v>13</v>
      </c>
      <c r="P72" s="235">
        <v>60000</v>
      </c>
      <c r="Q72" s="235">
        <v>-5000</v>
      </c>
      <c r="R72" s="235">
        <f t="shared" si="1"/>
        <v>55000</v>
      </c>
      <c r="S72" s="235">
        <v>32310.315199999997</v>
      </c>
      <c r="T72" s="235">
        <v>32310.315199999997</v>
      </c>
      <c r="U72" s="235">
        <v>32310.315199999997</v>
      </c>
      <c r="V72" s="235">
        <v>18809.544935272552</v>
      </c>
    </row>
    <row r="73" spans="1:22" s="214" customFormat="1" ht="15" customHeight="1" x14ac:dyDescent="0.25">
      <c r="A73" s="215" t="s">
        <v>1024</v>
      </c>
      <c r="B73" s="215">
        <v>2</v>
      </c>
      <c r="C73" s="215">
        <v>2</v>
      </c>
      <c r="D73" s="215" t="s">
        <v>1007</v>
      </c>
      <c r="E73" s="215" t="s">
        <v>1008</v>
      </c>
      <c r="F73" s="215">
        <v>287</v>
      </c>
      <c r="G73" s="215" t="s">
        <v>39</v>
      </c>
      <c r="H73" s="215">
        <v>1</v>
      </c>
      <c r="I73" s="234">
        <v>26102</v>
      </c>
      <c r="J73" s="215">
        <v>1</v>
      </c>
      <c r="K73" s="215">
        <v>21</v>
      </c>
      <c r="L73" s="215">
        <v>1</v>
      </c>
      <c r="M73" s="215">
        <v>1</v>
      </c>
      <c r="N73" s="215" t="s">
        <v>1009</v>
      </c>
      <c r="O73" s="215">
        <v>13</v>
      </c>
      <c r="P73" s="235">
        <v>1400.0000000000002</v>
      </c>
      <c r="Q73" s="235">
        <v>-1400</v>
      </c>
      <c r="R73" s="235">
        <f t="shared" si="1"/>
        <v>0</v>
      </c>
      <c r="S73" s="235"/>
      <c r="T73" s="235"/>
      <c r="U73" s="235"/>
      <c r="V73" s="235"/>
    </row>
    <row r="74" spans="1:22" s="214" customFormat="1" ht="15" customHeight="1" x14ac:dyDescent="0.25">
      <c r="A74" s="215" t="s">
        <v>1024</v>
      </c>
      <c r="B74" s="215">
        <v>2</v>
      </c>
      <c r="C74" s="215">
        <v>2</v>
      </c>
      <c r="D74" s="215" t="s">
        <v>1007</v>
      </c>
      <c r="E74" s="215" t="s">
        <v>1008</v>
      </c>
      <c r="F74" s="215">
        <v>287</v>
      </c>
      <c r="G74" s="215" t="s">
        <v>39</v>
      </c>
      <c r="H74" s="215">
        <v>1</v>
      </c>
      <c r="I74" s="234">
        <v>27201</v>
      </c>
      <c r="J74" s="215">
        <v>1</v>
      </c>
      <c r="K74" s="215">
        <v>21</v>
      </c>
      <c r="L74" s="215">
        <v>1</v>
      </c>
      <c r="M74" s="215">
        <v>1</v>
      </c>
      <c r="N74" s="215" t="s">
        <v>1009</v>
      </c>
      <c r="O74" s="215">
        <v>13</v>
      </c>
      <c r="P74" s="235">
        <v>2700</v>
      </c>
      <c r="Q74" s="235">
        <v>-2700</v>
      </c>
      <c r="R74" s="235">
        <f t="shared" si="1"/>
        <v>0</v>
      </c>
      <c r="S74" s="235"/>
      <c r="T74" s="235"/>
      <c r="U74" s="235"/>
      <c r="V74" s="235"/>
    </row>
    <row r="75" spans="1:22" s="214" customFormat="1" ht="15" customHeight="1" x14ac:dyDescent="0.25">
      <c r="A75" s="215" t="s">
        <v>1024</v>
      </c>
      <c r="B75" s="215">
        <v>2</v>
      </c>
      <c r="C75" s="215">
        <v>2</v>
      </c>
      <c r="D75" s="215" t="s">
        <v>1007</v>
      </c>
      <c r="E75" s="215" t="s">
        <v>1008</v>
      </c>
      <c r="F75" s="215">
        <v>287</v>
      </c>
      <c r="G75" s="215" t="s">
        <v>39</v>
      </c>
      <c r="H75" s="215">
        <v>1</v>
      </c>
      <c r="I75" s="234">
        <v>29201</v>
      </c>
      <c r="J75" s="215">
        <v>1</v>
      </c>
      <c r="K75" s="215">
        <v>21</v>
      </c>
      <c r="L75" s="215">
        <v>1</v>
      </c>
      <c r="M75" s="215">
        <v>1</v>
      </c>
      <c r="N75" s="215" t="s">
        <v>1009</v>
      </c>
      <c r="O75" s="237">
        <v>13</v>
      </c>
      <c r="P75" s="235">
        <v>1099.9999999999998</v>
      </c>
      <c r="Q75" s="235">
        <v>-156.94999999999999</v>
      </c>
      <c r="R75" s="235">
        <f t="shared" si="1"/>
        <v>943.04999999999973</v>
      </c>
      <c r="S75" s="235">
        <v>115.06039999999999</v>
      </c>
      <c r="T75" s="235">
        <v>115.06039999999999</v>
      </c>
      <c r="U75" s="235">
        <v>115.06039999999999</v>
      </c>
      <c r="V75" s="235">
        <v>115.06039999999999</v>
      </c>
    </row>
    <row r="76" spans="1:22" s="214" customFormat="1" ht="15" customHeight="1" x14ac:dyDescent="0.25">
      <c r="A76" s="215" t="s">
        <v>1024</v>
      </c>
      <c r="B76" s="215">
        <v>2</v>
      </c>
      <c r="C76" s="215">
        <v>2</v>
      </c>
      <c r="D76" s="215" t="s">
        <v>1007</v>
      </c>
      <c r="E76" s="215" t="s">
        <v>1008</v>
      </c>
      <c r="F76" s="215">
        <v>287</v>
      </c>
      <c r="G76" s="215" t="s">
        <v>39</v>
      </c>
      <c r="H76" s="215">
        <v>1</v>
      </c>
      <c r="I76" s="234">
        <v>29301</v>
      </c>
      <c r="J76" s="215">
        <v>1</v>
      </c>
      <c r="K76" s="215">
        <v>21</v>
      </c>
      <c r="L76" s="215">
        <v>1</v>
      </c>
      <c r="M76" s="215">
        <v>1</v>
      </c>
      <c r="N76" s="215" t="s">
        <v>1009</v>
      </c>
      <c r="O76" s="215">
        <v>13</v>
      </c>
      <c r="P76" s="235">
        <v>600</v>
      </c>
      <c r="Q76" s="238">
        <v>200</v>
      </c>
      <c r="R76" s="235">
        <f t="shared" si="1"/>
        <v>800</v>
      </c>
      <c r="S76" s="235">
        <v>798.99639999999988</v>
      </c>
      <c r="T76" s="235">
        <v>798.99639999999988</v>
      </c>
      <c r="U76" s="235">
        <v>798.99639999999988</v>
      </c>
      <c r="V76" s="235">
        <v>798.99639999999988</v>
      </c>
    </row>
    <row r="77" spans="1:22" s="214" customFormat="1" ht="15" customHeight="1" x14ac:dyDescent="0.25">
      <c r="A77" s="215" t="s">
        <v>1024</v>
      </c>
      <c r="B77" s="215">
        <v>2</v>
      </c>
      <c r="C77" s="215">
        <v>2</v>
      </c>
      <c r="D77" s="215" t="s">
        <v>1007</v>
      </c>
      <c r="E77" s="215" t="s">
        <v>1008</v>
      </c>
      <c r="F77" s="215">
        <v>287</v>
      </c>
      <c r="G77" s="215" t="s">
        <v>39</v>
      </c>
      <c r="H77" s="215">
        <v>1</v>
      </c>
      <c r="I77" s="234">
        <v>29601</v>
      </c>
      <c r="J77" s="215">
        <v>1</v>
      </c>
      <c r="K77" s="215">
        <v>21</v>
      </c>
      <c r="L77" s="215">
        <v>1</v>
      </c>
      <c r="M77" s="215">
        <v>1</v>
      </c>
      <c r="N77" s="215" t="s">
        <v>1009</v>
      </c>
      <c r="O77" s="215">
        <v>13</v>
      </c>
      <c r="P77" s="235">
        <v>14331.130000000001</v>
      </c>
      <c r="Q77" s="235">
        <v>1458.59</v>
      </c>
      <c r="R77" s="235">
        <f t="shared" si="1"/>
        <v>15789.720000000001</v>
      </c>
      <c r="S77" s="235">
        <v>15789.72</v>
      </c>
      <c r="T77" s="235">
        <v>15789.72</v>
      </c>
      <c r="U77" s="235">
        <v>15789.72</v>
      </c>
      <c r="V77" s="235">
        <v>14853.62829603986</v>
      </c>
    </row>
    <row r="78" spans="1:22" s="214" customFormat="1" ht="15" customHeight="1" x14ac:dyDescent="0.25">
      <c r="A78" s="215" t="s">
        <v>1024</v>
      </c>
      <c r="B78" s="215">
        <v>2</v>
      </c>
      <c r="C78" s="215">
        <v>2</v>
      </c>
      <c r="D78" s="215" t="s">
        <v>1007</v>
      </c>
      <c r="E78" s="215" t="s">
        <v>1008</v>
      </c>
      <c r="F78" s="215">
        <v>287</v>
      </c>
      <c r="G78" s="215" t="s">
        <v>39</v>
      </c>
      <c r="H78" s="215">
        <v>1</v>
      </c>
      <c r="I78" s="234">
        <v>31801</v>
      </c>
      <c r="J78" s="215">
        <v>1</v>
      </c>
      <c r="K78" s="215">
        <v>21</v>
      </c>
      <c r="L78" s="215">
        <v>1</v>
      </c>
      <c r="M78" s="215">
        <v>1</v>
      </c>
      <c r="N78" s="215" t="s">
        <v>1009</v>
      </c>
      <c r="O78" s="215">
        <v>13</v>
      </c>
      <c r="P78" s="235">
        <v>3999.9999999999995</v>
      </c>
      <c r="Q78" s="235">
        <v>1021.08</v>
      </c>
      <c r="R78" s="235">
        <f t="shared" si="1"/>
        <v>5021.08</v>
      </c>
      <c r="S78" s="235">
        <v>5021.0848870674799</v>
      </c>
      <c r="T78" s="235">
        <v>5021.0848870674799</v>
      </c>
      <c r="U78" s="235">
        <v>5021.0848870674799</v>
      </c>
      <c r="V78" s="235">
        <v>5021.0848870674799</v>
      </c>
    </row>
    <row r="79" spans="1:22" s="214" customFormat="1" ht="15" customHeight="1" x14ac:dyDescent="0.25">
      <c r="A79" s="215" t="s">
        <v>1024</v>
      </c>
      <c r="B79" s="215">
        <v>2</v>
      </c>
      <c r="C79" s="215">
        <v>2</v>
      </c>
      <c r="D79" s="215" t="s">
        <v>1007</v>
      </c>
      <c r="E79" s="215" t="s">
        <v>1008</v>
      </c>
      <c r="F79" s="215">
        <v>287</v>
      </c>
      <c r="G79" s="215" t="s">
        <v>39</v>
      </c>
      <c r="H79" s="215">
        <v>1</v>
      </c>
      <c r="I79" s="234">
        <v>32501</v>
      </c>
      <c r="J79" s="215">
        <v>1</v>
      </c>
      <c r="K79" s="215">
        <v>21</v>
      </c>
      <c r="L79" s="215">
        <v>1</v>
      </c>
      <c r="M79" s="215">
        <v>1</v>
      </c>
      <c r="N79" s="215" t="s">
        <v>1009</v>
      </c>
      <c r="O79" s="237">
        <v>13</v>
      </c>
      <c r="P79" s="235">
        <v>2000.0000000000002</v>
      </c>
      <c r="Q79" s="235"/>
      <c r="R79" s="235">
        <f t="shared" si="1"/>
        <v>2000.0000000000002</v>
      </c>
      <c r="S79" s="235"/>
      <c r="T79" s="235"/>
      <c r="U79" s="235"/>
      <c r="V79" s="235"/>
    </row>
    <row r="80" spans="1:22" s="214" customFormat="1" ht="15" customHeight="1" x14ac:dyDescent="0.25">
      <c r="A80" s="215" t="s">
        <v>1024</v>
      </c>
      <c r="B80" s="215">
        <v>2</v>
      </c>
      <c r="C80" s="215">
        <v>2</v>
      </c>
      <c r="D80" s="215" t="s">
        <v>1007</v>
      </c>
      <c r="E80" s="215" t="s">
        <v>1008</v>
      </c>
      <c r="F80" s="215">
        <v>287</v>
      </c>
      <c r="G80" s="215" t="s">
        <v>39</v>
      </c>
      <c r="H80" s="215">
        <v>1</v>
      </c>
      <c r="I80" s="234">
        <v>33301</v>
      </c>
      <c r="J80" s="215">
        <v>1</v>
      </c>
      <c r="K80" s="215">
        <v>21</v>
      </c>
      <c r="L80" s="215">
        <v>1</v>
      </c>
      <c r="M80" s="215">
        <v>1</v>
      </c>
      <c r="N80" s="215" t="s">
        <v>1009</v>
      </c>
      <c r="O80" s="215">
        <v>13</v>
      </c>
      <c r="P80" s="235">
        <v>25000.000000000007</v>
      </c>
      <c r="Q80" s="235"/>
      <c r="R80" s="235">
        <f t="shared" si="1"/>
        <v>25000.000000000007</v>
      </c>
      <c r="S80" s="235"/>
      <c r="T80" s="235"/>
      <c r="U80" s="235"/>
      <c r="V80" s="235"/>
    </row>
    <row r="81" spans="1:22" s="214" customFormat="1" ht="15" customHeight="1" x14ac:dyDescent="0.25">
      <c r="A81" s="215" t="s">
        <v>1024</v>
      </c>
      <c r="B81" s="215">
        <v>2</v>
      </c>
      <c r="C81" s="215">
        <v>2</v>
      </c>
      <c r="D81" s="215" t="s">
        <v>1007</v>
      </c>
      <c r="E81" s="215" t="s">
        <v>1008</v>
      </c>
      <c r="F81" s="215">
        <v>287</v>
      </c>
      <c r="G81" s="215" t="s">
        <v>39</v>
      </c>
      <c r="H81" s="215">
        <v>1</v>
      </c>
      <c r="I81" s="234">
        <v>33603</v>
      </c>
      <c r="J81" s="215">
        <v>1</v>
      </c>
      <c r="K81" s="215">
        <v>21</v>
      </c>
      <c r="L81" s="215">
        <v>1</v>
      </c>
      <c r="M81" s="215">
        <v>1</v>
      </c>
      <c r="N81" s="215" t="s">
        <v>1009</v>
      </c>
      <c r="O81" s="237">
        <v>13</v>
      </c>
      <c r="P81" s="235">
        <v>30000</v>
      </c>
      <c r="Q81" s="235"/>
      <c r="R81" s="235">
        <f t="shared" si="1"/>
        <v>30000</v>
      </c>
      <c r="S81" s="235"/>
      <c r="T81" s="235"/>
      <c r="U81" s="235"/>
      <c r="V81" s="235"/>
    </row>
    <row r="82" spans="1:22" s="214" customFormat="1" ht="15" customHeight="1" x14ac:dyDescent="0.25">
      <c r="A82" s="215" t="s">
        <v>1024</v>
      </c>
      <c r="B82" s="215">
        <v>2</v>
      </c>
      <c r="C82" s="215">
        <v>2</v>
      </c>
      <c r="D82" s="215" t="s">
        <v>1007</v>
      </c>
      <c r="E82" s="215" t="s">
        <v>1008</v>
      </c>
      <c r="F82" s="215">
        <v>287</v>
      </c>
      <c r="G82" s="215" t="s">
        <v>39</v>
      </c>
      <c r="H82" s="215">
        <v>1</v>
      </c>
      <c r="I82" s="234">
        <v>34401</v>
      </c>
      <c r="J82" s="215">
        <v>1</v>
      </c>
      <c r="K82" s="215">
        <v>21</v>
      </c>
      <c r="L82" s="215">
        <v>1</v>
      </c>
      <c r="M82" s="215">
        <v>1</v>
      </c>
      <c r="N82" s="215" t="s">
        <v>1009</v>
      </c>
      <c r="O82" s="237">
        <v>13</v>
      </c>
      <c r="P82" s="235">
        <v>294994.19000000006</v>
      </c>
      <c r="Q82" s="235"/>
      <c r="R82" s="235">
        <f t="shared" si="1"/>
        <v>294994.19000000006</v>
      </c>
      <c r="S82" s="235"/>
      <c r="T82" s="235"/>
      <c r="U82" s="235"/>
      <c r="V82" s="235"/>
    </row>
    <row r="83" spans="1:22" s="214" customFormat="1" ht="15" customHeight="1" x14ac:dyDescent="0.25">
      <c r="A83" s="215" t="s">
        <v>1024</v>
      </c>
      <c r="B83" s="215">
        <v>2</v>
      </c>
      <c r="C83" s="215">
        <v>2</v>
      </c>
      <c r="D83" s="215" t="s">
        <v>1007</v>
      </c>
      <c r="E83" s="215" t="s">
        <v>1008</v>
      </c>
      <c r="F83" s="215">
        <v>287</v>
      </c>
      <c r="G83" s="215" t="s">
        <v>39</v>
      </c>
      <c r="H83" s="215">
        <v>1</v>
      </c>
      <c r="I83" s="234">
        <v>35101</v>
      </c>
      <c r="J83" s="215">
        <v>1</v>
      </c>
      <c r="K83" s="215">
        <v>21</v>
      </c>
      <c r="L83" s="215">
        <v>1</v>
      </c>
      <c r="M83" s="215">
        <v>1</v>
      </c>
      <c r="N83" s="215" t="s">
        <v>1009</v>
      </c>
      <c r="O83" s="237">
        <v>13</v>
      </c>
      <c r="P83" s="235">
        <v>5000</v>
      </c>
      <c r="Q83" s="235">
        <v>-5000</v>
      </c>
      <c r="R83" s="235">
        <f t="shared" si="1"/>
        <v>0</v>
      </c>
      <c r="S83" s="235"/>
      <c r="T83" s="235"/>
      <c r="U83" s="235"/>
      <c r="V83" s="235"/>
    </row>
    <row r="84" spans="1:22" s="214" customFormat="1" ht="15" customHeight="1" x14ac:dyDescent="0.25">
      <c r="A84" s="215" t="s">
        <v>1024</v>
      </c>
      <c r="B84" s="215">
        <v>2</v>
      </c>
      <c r="C84" s="215">
        <v>2</v>
      </c>
      <c r="D84" s="215" t="s">
        <v>1007</v>
      </c>
      <c r="E84" s="215" t="s">
        <v>1008</v>
      </c>
      <c r="F84" s="215">
        <v>287</v>
      </c>
      <c r="G84" s="215" t="s">
        <v>39</v>
      </c>
      <c r="H84" s="215">
        <v>1</v>
      </c>
      <c r="I84" s="234">
        <v>35201</v>
      </c>
      <c r="J84" s="215">
        <v>1</v>
      </c>
      <c r="K84" s="215">
        <v>21</v>
      </c>
      <c r="L84" s="215">
        <v>1</v>
      </c>
      <c r="M84" s="215">
        <v>1</v>
      </c>
      <c r="N84" s="215" t="s">
        <v>1009</v>
      </c>
      <c r="O84" s="237">
        <v>13</v>
      </c>
      <c r="P84" s="235"/>
      <c r="Q84" s="235">
        <v>479</v>
      </c>
      <c r="R84" s="235">
        <f t="shared" si="1"/>
        <v>479</v>
      </c>
      <c r="S84" s="235">
        <v>479</v>
      </c>
      <c r="T84" s="235">
        <v>479</v>
      </c>
      <c r="U84" s="235">
        <v>479</v>
      </c>
      <c r="V84" s="235">
        <v>446.23673238729759</v>
      </c>
    </row>
    <row r="85" spans="1:22" s="214" customFormat="1" ht="15" customHeight="1" x14ac:dyDescent="0.25">
      <c r="A85" s="215" t="s">
        <v>1024</v>
      </c>
      <c r="B85" s="215">
        <v>2</v>
      </c>
      <c r="C85" s="215">
        <v>2</v>
      </c>
      <c r="D85" s="215" t="s">
        <v>1007</v>
      </c>
      <c r="E85" s="215" t="s">
        <v>1008</v>
      </c>
      <c r="F85" s="215">
        <v>287</v>
      </c>
      <c r="G85" s="215" t="s">
        <v>39</v>
      </c>
      <c r="H85" s="215">
        <v>1</v>
      </c>
      <c r="I85" s="234">
        <v>35501</v>
      </c>
      <c r="J85" s="215">
        <v>1</v>
      </c>
      <c r="K85" s="215">
        <v>21</v>
      </c>
      <c r="L85" s="215">
        <v>1</v>
      </c>
      <c r="M85" s="215">
        <v>1</v>
      </c>
      <c r="N85" s="215" t="s">
        <v>1009</v>
      </c>
      <c r="O85" s="237">
        <v>13</v>
      </c>
      <c r="P85" s="235">
        <v>70000</v>
      </c>
      <c r="Q85" s="235"/>
      <c r="R85" s="235">
        <f t="shared" si="1"/>
        <v>70000</v>
      </c>
      <c r="S85" s="235">
        <v>7199.4211293144235</v>
      </c>
      <c r="T85" s="235">
        <v>7199.4211293144235</v>
      </c>
      <c r="U85" s="235">
        <v>7199.4211293144235</v>
      </c>
      <c r="V85" s="235">
        <v>6690.7851590237542</v>
      </c>
    </row>
    <row r="86" spans="1:22" s="214" customFormat="1" ht="15" customHeight="1" x14ac:dyDescent="0.25">
      <c r="A86" s="215" t="s">
        <v>1024</v>
      </c>
      <c r="B86" s="215">
        <v>2</v>
      </c>
      <c r="C86" s="215">
        <v>2</v>
      </c>
      <c r="D86" s="215" t="s">
        <v>1007</v>
      </c>
      <c r="E86" s="215" t="s">
        <v>1008</v>
      </c>
      <c r="F86" s="215">
        <v>287</v>
      </c>
      <c r="G86" s="215" t="s">
        <v>39</v>
      </c>
      <c r="H86" s="215">
        <v>1</v>
      </c>
      <c r="I86" s="234">
        <v>35701</v>
      </c>
      <c r="J86" s="215">
        <v>1</v>
      </c>
      <c r="K86" s="215">
        <v>21</v>
      </c>
      <c r="L86" s="215">
        <v>1</v>
      </c>
      <c r="M86" s="215">
        <v>1</v>
      </c>
      <c r="N86" s="215" t="s">
        <v>1009</v>
      </c>
      <c r="O86" s="237">
        <v>13</v>
      </c>
      <c r="P86" s="235"/>
      <c r="Q86" s="235"/>
      <c r="R86" s="235">
        <f t="shared" si="1"/>
        <v>0</v>
      </c>
      <c r="S86" s="235"/>
      <c r="T86" s="235"/>
      <c r="U86" s="235"/>
      <c r="V86" s="235"/>
    </row>
    <row r="87" spans="1:22" s="214" customFormat="1" ht="15" customHeight="1" x14ac:dyDescent="0.25">
      <c r="A87" s="215" t="s">
        <v>1024</v>
      </c>
      <c r="B87" s="215">
        <v>2</v>
      </c>
      <c r="C87" s="215">
        <v>2</v>
      </c>
      <c r="D87" s="215" t="s">
        <v>1007</v>
      </c>
      <c r="E87" s="215" t="s">
        <v>1008</v>
      </c>
      <c r="F87" s="215">
        <v>287</v>
      </c>
      <c r="G87" s="215" t="s">
        <v>39</v>
      </c>
      <c r="H87" s="215">
        <v>1</v>
      </c>
      <c r="I87" s="234">
        <v>36101</v>
      </c>
      <c r="J87" s="215">
        <v>1</v>
      </c>
      <c r="K87" s="215">
        <v>21</v>
      </c>
      <c r="L87" s="215">
        <v>1</v>
      </c>
      <c r="M87" s="215">
        <v>1</v>
      </c>
      <c r="N87" s="215" t="s">
        <v>1009</v>
      </c>
      <c r="O87" s="237">
        <v>13</v>
      </c>
      <c r="P87" s="235">
        <v>25000.000000000007</v>
      </c>
      <c r="Q87" s="235"/>
      <c r="R87" s="235">
        <f t="shared" si="1"/>
        <v>25000.000000000007</v>
      </c>
      <c r="S87" s="235"/>
      <c r="T87" s="235"/>
      <c r="U87" s="235"/>
      <c r="V87" s="235"/>
    </row>
    <row r="88" spans="1:22" s="214" customFormat="1" ht="15" customHeight="1" x14ac:dyDescent="0.25">
      <c r="A88" s="215" t="s">
        <v>1024</v>
      </c>
      <c r="B88" s="215">
        <v>2</v>
      </c>
      <c r="C88" s="215">
        <v>2</v>
      </c>
      <c r="D88" s="215" t="s">
        <v>1007</v>
      </c>
      <c r="E88" s="215" t="s">
        <v>1008</v>
      </c>
      <c r="F88" s="215">
        <v>287</v>
      </c>
      <c r="G88" s="215" t="s">
        <v>39</v>
      </c>
      <c r="H88" s="215">
        <v>1</v>
      </c>
      <c r="I88" s="234">
        <v>37101</v>
      </c>
      <c r="J88" s="215">
        <v>1</v>
      </c>
      <c r="K88" s="215">
        <v>21</v>
      </c>
      <c r="L88" s="215">
        <v>1</v>
      </c>
      <c r="M88" s="215">
        <v>1</v>
      </c>
      <c r="N88" s="215" t="s">
        <v>1009</v>
      </c>
      <c r="O88" s="237">
        <v>13</v>
      </c>
      <c r="P88" s="235">
        <v>250000.00000000006</v>
      </c>
      <c r="Q88" s="235"/>
      <c r="R88" s="235">
        <f t="shared" si="1"/>
        <v>250000.00000000006</v>
      </c>
      <c r="S88" s="235">
        <v>16973.985000000001</v>
      </c>
      <c r="T88" s="235">
        <v>16973.985000000001</v>
      </c>
      <c r="U88" s="235">
        <v>16973.985000000001</v>
      </c>
      <c r="V88" s="235">
        <v>10530.462946280553</v>
      </c>
    </row>
    <row r="89" spans="1:22" s="214" customFormat="1" ht="15" customHeight="1" x14ac:dyDescent="0.25">
      <c r="A89" s="215" t="s">
        <v>1024</v>
      </c>
      <c r="B89" s="215">
        <v>2</v>
      </c>
      <c r="C89" s="215">
        <v>2</v>
      </c>
      <c r="D89" s="215" t="s">
        <v>1007</v>
      </c>
      <c r="E89" s="215" t="s">
        <v>1008</v>
      </c>
      <c r="F89" s="215">
        <v>287</v>
      </c>
      <c r="G89" s="215" t="s">
        <v>39</v>
      </c>
      <c r="H89" s="215">
        <v>1</v>
      </c>
      <c r="I89" s="234">
        <v>37201</v>
      </c>
      <c r="J89" s="215">
        <v>1</v>
      </c>
      <c r="K89" s="215">
        <v>21</v>
      </c>
      <c r="L89" s="215">
        <v>1</v>
      </c>
      <c r="M89" s="215">
        <v>1</v>
      </c>
      <c r="N89" s="215" t="s">
        <v>1009</v>
      </c>
      <c r="O89" s="215">
        <v>13</v>
      </c>
      <c r="P89" s="235">
        <v>12000</v>
      </c>
      <c r="Q89" s="235"/>
      <c r="R89" s="235">
        <f t="shared" si="1"/>
        <v>12000</v>
      </c>
      <c r="S89" s="235">
        <v>1154.83</v>
      </c>
      <c r="T89" s="235">
        <v>1154.83</v>
      </c>
      <c r="U89" s="235">
        <v>1154.83</v>
      </c>
      <c r="V89" s="235">
        <v>1154.83</v>
      </c>
    </row>
    <row r="90" spans="1:22" s="214" customFormat="1" ht="15" customHeight="1" x14ac:dyDescent="0.25">
      <c r="A90" s="215" t="s">
        <v>1024</v>
      </c>
      <c r="B90" s="215">
        <v>2</v>
      </c>
      <c r="C90" s="215">
        <v>2</v>
      </c>
      <c r="D90" s="215" t="s">
        <v>1007</v>
      </c>
      <c r="E90" s="215" t="s">
        <v>1008</v>
      </c>
      <c r="F90" s="215">
        <v>287</v>
      </c>
      <c r="G90" s="215" t="s">
        <v>39</v>
      </c>
      <c r="H90" s="215">
        <v>1</v>
      </c>
      <c r="I90" s="234">
        <v>37501</v>
      </c>
      <c r="J90" s="215">
        <v>1</v>
      </c>
      <c r="K90" s="215">
        <v>21</v>
      </c>
      <c r="L90" s="215">
        <v>1</v>
      </c>
      <c r="M90" s="215">
        <v>1</v>
      </c>
      <c r="N90" s="215" t="s">
        <v>1009</v>
      </c>
      <c r="O90" s="237">
        <v>13</v>
      </c>
      <c r="P90" s="235">
        <v>90000</v>
      </c>
      <c r="Q90" s="235"/>
      <c r="R90" s="235">
        <f t="shared" si="1"/>
        <v>90000</v>
      </c>
      <c r="S90" s="235">
        <v>6600</v>
      </c>
      <c r="T90" s="235">
        <v>6600</v>
      </c>
      <c r="U90" s="235">
        <v>6600</v>
      </c>
      <c r="V90" s="235">
        <v>6551.2715340442992</v>
      </c>
    </row>
    <row r="91" spans="1:22" s="214" customFormat="1" ht="15" customHeight="1" x14ac:dyDescent="0.25">
      <c r="A91" s="215" t="s">
        <v>1024</v>
      </c>
      <c r="B91" s="215">
        <v>2</v>
      </c>
      <c r="C91" s="215">
        <v>2</v>
      </c>
      <c r="D91" s="215" t="s">
        <v>1007</v>
      </c>
      <c r="E91" s="215" t="s">
        <v>1008</v>
      </c>
      <c r="F91" s="215">
        <v>287</v>
      </c>
      <c r="G91" s="215" t="s">
        <v>39</v>
      </c>
      <c r="H91" s="215">
        <v>1</v>
      </c>
      <c r="I91" s="234">
        <v>37502</v>
      </c>
      <c r="J91" s="215">
        <v>1</v>
      </c>
      <c r="K91" s="215">
        <v>21</v>
      </c>
      <c r="L91" s="215">
        <v>1</v>
      </c>
      <c r="M91" s="215">
        <v>1</v>
      </c>
      <c r="N91" s="215" t="s">
        <v>1009</v>
      </c>
      <c r="O91" s="215">
        <v>13</v>
      </c>
      <c r="P91" s="235">
        <v>40000.000000000007</v>
      </c>
      <c r="Q91" s="235"/>
      <c r="R91" s="235">
        <f t="shared" si="1"/>
        <v>40000.000000000007</v>
      </c>
      <c r="S91" s="235">
        <v>5600</v>
      </c>
      <c r="T91" s="235">
        <v>5600</v>
      </c>
      <c r="U91" s="235">
        <v>5600</v>
      </c>
      <c r="V91" s="235">
        <v>5734.7150259067357</v>
      </c>
    </row>
    <row r="92" spans="1:22" s="214" customFormat="1" ht="15" customHeight="1" x14ac:dyDescent="0.25">
      <c r="A92" s="215" t="s">
        <v>1024</v>
      </c>
      <c r="B92" s="215">
        <v>2</v>
      </c>
      <c r="C92" s="215">
        <v>2</v>
      </c>
      <c r="D92" s="215" t="s">
        <v>1007</v>
      </c>
      <c r="E92" s="215" t="s">
        <v>1008</v>
      </c>
      <c r="F92" s="215">
        <v>287</v>
      </c>
      <c r="G92" s="215" t="s">
        <v>39</v>
      </c>
      <c r="H92" s="215">
        <v>1</v>
      </c>
      <c r="I92" s="234">
        <v>37601</v>
      </c>
      <c r="J92" s="215">
        <v>1</v>
      </c>
      <c r="K92" s="215">
        <v>21</v>
      </c>
      <c r="L92" s="215">
        <v>1</v>
      </c>
      <c r="M92" s="215">
        <v>1</v>
      </c>
      <c r="N92" s="215" t="s">
        <v>1009</v>
      </c>
      <c r="O92" s="237">
        <v>13</v>
      </c>
      <c r="P92" s="235">
        <v>70000</v>
      </c>
      <c r="Q92" s="235"/>
      <c r="R92" s="235">
        <f t="shared" si="1"/>
        <v>70000</v>
      </c>
      <c r="S92" s="235"/>
      <c r="T92" s="235"/>
      <c r="U92" s="235"/>
      <c r="V92" s="235"/>
    </row>
    <row r="93" spans="1:22" s="214" customFormat="1" ht="15" customHeight="1" x14ac:dyDescent="0.25">
      <c r="A93" s="215" t="s">
        <v>1024</v>
      </c>
      <c r="B93" s="215">
        <v>2</v>
      </c>
      <c r="C93" s="215">
        <v>2</v>
      </c>
      <c r="D93" s="215" t="s">
        <v>1007</v>
      </c>
      <c r="E93" s="215" t="s">
        <v>1008</v>
      </c>
      <c r="F93" s="215">
        <v>287</v>
      </c>
      <c r="G93" s="215" t="s">
        <v>39</v>
      </c>
      <c r="H93" s="215">
        <v>1</v>
      </c>
      <c r="I93" s="234">
        <v>37901</v>
      </c>
      <c r="J93" s="215">
        <v>1</v>
      </c>
      <c r="K93" s="215">
        <v>21</v>
      </c>
      <c r="L93" s="215">
        <v>1</v>
      </c>
      <c r="M93" s="215">
        <v>1</v>
      </c>
      <c r="N93" s="215" t="s">
        <v>1009</v>
      </c>
      <c r="O93" s="215">
        <v>13</v>
      </c>
      <c r="P93" s="235">
        <v>10000</v>
      </c>
      <c r="Q93" s="235"/>
      <c r="R93" s="235">
        <f t="shared" si="1"/>
        <v>10000</v>
      </c>
      <c r="S93" s="235"/>
      <c r="T93" s="235"/>
      <c r="U93" s="235"/>
      <c r="V93" s="235"/>
    </row>
    <row r="94" spans="1:22" s="214" customFormat="1" ht="15" customHeight="1" x14ac:dyDescent="0.25">
      <c r="A94" s="215" t="s">
        <v>1024</v>
      </c>
      <c r="B94" s="215">
        <v>2</v>
      </c>
      <c r="C94" s="215">
        <v>2</v>
      </c>
      <c r="D94" s="215" t="s">
        <v>1007</v>
      </c>
      <c r="E94" s="215" t="s">
        <v>1008</v>
      </c>
      <c r="F94" s="215">
        <v>287</v>
      </c>
      <c r="G94" s="215" t="s">
        <v>39</v>
      </c>
      <c r="H94" s="215">
        <v>1</v>
      </c>
      <c r="I94" s="234">
        <v>38101</v>
      </c>
      <c r="J94" s="215">
        <v>1</v>
      </c>
      <c r="K94" s="215">
        <v>21</v>
      </c>
      <c r="L94" s="215">
        <v>1</v>
      </c>
      <c r="M94" s="215">
        <v>1</v>
      </c>
      <c r="N94" s="215" t="s">
        <v>1009</v>
      </c>
      <c r="O94" s="215">
        <v>13</v>
      </c>
      <c r="P94" s="235">
        <v>5000</v>
      </c>
      <c r="Q94" s="235"/>
      <c r="R94" s="235">
        <f t="shared" si="1"/>
        <v>5000</v>
      </c>
      <c r="S94" s="235"/>
      <c r="T94" s="235"/>
      <c r="U94" s="235"/>
      <c r="V94" s="235"/>
    </row>
    <row r="95" spans="1:22" s="214" customFormat="1" ht="15" customHeight="1" x14ac:dyDescent="0.25">
      <c r="A95" s="215" t="s">
        <v>1024</v>
      </c>
      <c r="B95" s="215">
        <v>2</v>
      </c>
      <c r="C95" s="215">
        <v>2</v>
      </c>
      <c r="D95" s="215" t="s">
        <v>1007</v>
      </c>
      <c r="E95" s="215" t="s">
        <v>1008</v>
      </c>
      <c r="F95" s="215">
        <v>287</v>
      </c>
      <c r="G95" s="215" t="s">
        <v>39</v>
      </c>
      <c r="H95" s="215">
        <v>1</v>
      </c>
      <c r="I95" s="234">
        <v>38301</v>
      </c>
      <c r="J95" s="215">
        <v>1</v>
      </c>
      <c r="K95" s="215">
        <v>21</v>
      </c>
      <c r="L95" s="215">
        <v>1</v>
      </c>
      <c r="M95" s="215">
        <v>1</v>
      </c>
      <c r="N95" s="215" t="s">
        <v>1009</v>
      </c>
      <c r="O95" s="237">
        <v>13</v>
      </c>
      <c r="P95" s="235">
        <v>30000</v>
      </c>
      <c r="Q95" s="235"/>
      <c r="R95" s="235">
        <f t="shared" si="1"/>
        <v>30000</v>
      </c>
      <c r="S95" s="235"/>
      <c r="T95" s="235"/>
      <c r="U95" s="235"/>
      <c r="V95" s="235"/>
    </row>
    <row r="96" spans="1:22" s="214" customFormat="1" ht="15" customHeight="1" x14ac:dyDescent="0.25">
      <c r="A96" s="215" t="s">
        <v>1024</v>
      </c>
      <c r="B96" s="215">
        <v>2</v>
      </c>
      <c r="C96" s="215">
        <v>2</v>
      </c>
      <c r="D96" s="215" t="s">
        <v>1007</v>
      </c>
      <c r="E96" s="215" t="s">
        <v>1008</v>
      </c>
      <c r="F96" s="215">
        <v>287</v>
      </c>
      <c r="G96" s="215" t="s">
        <v>39</v>
      </c>
      <c r="H96" s="215">
        <v>1</v>
      </c>
      <c r="I96" s="234" t="s">
        <v>1011</v>
      </c>
      <c r="J96" s="215">
        <v>1</v>
      </c>
      <c r="K96" s="215">
        <v>21</v>
      </c>
      <c r="L96" s="215">
        <v>1</v>
      </c>
      <c r="M96" s="215">
        <v>1</v>
      </c>
      <c r="N96" s="215" t="s">
        <v>1009</v>
      </c>
      <c r="O96" s="237">
        <v>13</v>
      </c>
      <c r="P96" s="235">
        <v>811572.96</v>
      </c>
      <c r="Q96" s="235">
        <v>37328.501031370077</v>
      </c>
      <c r="R96" s="235">
        <f t="shared" si="1"/>
        <v>848901.4610313701</v>
      </c>
      <c r="S96" s="235">
        <v>498289.68000000005</v>
      </c>
      <c r="T96" s="235">
        <v>498289.68000000005</v>
      </c>
      <c r="U96" s="235">
        <v>498289.68000000005</v>
      </c>
      <c r="V96" s="235">
        <v>498289.68000000005</v>
      </c>
    </row>
    <row r="97" spans="1:22" s="214" customFormat="1" ht="15" customHeight="1" x14ac:dyDescent="0.25">
      <c r="A97" s="215" t="s">
        <v>1024</v>
      </c>
      <c r="B97" s="215">
        <v>2</v>
      </c>
      <c r="C97" s="215">
        <v>2</v>
      </c>
      <c r="D97" s="215" t="s">
        <v>1007</v>
      </c>
      <c r="E97" s="215" t="s">
        <v>1008</v>
      </c>
      <c r="F97" s="215">
        <v>287</v>
      </c>
      <c r="G97" s="215" t="s">
        <v>39</v>
      </c>
      <c r="H97" s="215">
        <v>1</v>
      </c>
      <c r="I97" s="234" t="s">
        <v>1012</v>
      </c>
      <c r="J97" s="215">
        <v>1</v>
      </c>
      <c r="K97" s="215">
        <v>21</v>
      </c>
      <c r="L97" s="215">
        <v>1</v>
      </c>
      <c r="M97" s="215">
        <v>1</v>
      </c>
      <c r="N97" s="215" t="s">
        <v>1009</v>
      </c>
      <c r="O97" s="215">
        <v>13</v>
      </c>
      <c r="P97" s="235">
        <v>511753.22999999992</v>
      </c>
      <c r="Q97" s="235">
        <v>-120476.61306477527</v>
      </c>
      <c r="R97" s="235">
        <f t="shared" si="1"/>
        <v>391276.61693522462</v>
      </c>
      <c r="S97" s="235">
        <v>263165.04281220905</v>
      </c>
      <c r="T97" s="235">
        <v>263165.04281220905</v>
      </c>
      <c r="U97" s="235">
        <v>169107.82980865549</v>
      </c>
      <c r="V97" s="235">
        <v>169107.82980865549</v>
      </c>
    </row>
    <row r="98" spans="1:22" s="214" customFormat="1" ht="15" customHeight="1" x14ac:dyDescent="0.25">
      <c r="A98" s="215" t="s">
        <v>1024</v>
      </c>
      <c r="B98" s="215">
        <v>2</v>
      </c>
      <c r="C98" s="215">
        <v>2</v>
      </c>
      <c r="D98" s="215" t="s">
        <v>1007</v>
      </c>
      <c r="E98" s="215" t="s">
        <v>1008</v>
      </c>
      <c r="F98" s="215">
        <v>287</v>
      </c>
      <c r="G98" s="215" t="s">
        <v>39</v>
      </c>
      <c r="H98" s="215">
        <v>1</v>
      </c>
      <c r="I98" s="234" t="s">
        <v>1013</v>
      </c>
      <c r="J98" s="215">
        <v>1</v>
      </c>
      <c r="K98" s="215">
        <v>21</v>
      </c>
      <c r="L98" s="215">
        <v>1</v>
      </c>
      <c r="M98" s="215">
        <v>1</v>
      </c>
      <c r="N98" s="215" t="s">
        <v>1009</v>
      </c>
      <c r="O98" s="237">
        <v>13</v>
      </c>
      <c r="P98" s="235">
        <v>22255.54</v>
      </c>
      <c r="Q98" s="235"/>
      <c r="R98" s="235">
        <f t="shared" si="1"/>
        <v>22255.54</v>
      </c>
      <c r="S98" s="235">
        <v>20339.550000000003</v>
      </c>
      <c r="T98" s="235">
        <v>20339.550000000003</v>
      </c>
      <c r="U98" s="235">
        <v>20339.550000000003</v>
      </c>
      <c r="V98" s="235">
        <v>20339.550000000003</v>
      </c>
    </row>
    <row r="99" spans="1:22" s="214" customFormat="1" ht="15" customHeight="1" x14ac:dyDescent="0.25">
      <c r="A99" s="215" t="s">
        <v>1024</v>
      </c>
      <c r="B99" s="215">
        <v>2</v>
      </c>
      <c r="C99" s="215">
        <v>2</v>
      </c>
      <c r="D99" s="215" t="s">
        <v>1007</v>
      </c>
      <c r="E99" s="215" t="s">
        <v>1008</v>
      </c>
      <c r="F99" s="215">
        <v>287</v>
      </c>
      <c r="G99" s="215" t="s">
        <v>39</v>
      </c>
      <c r="H99" s="215">
        <v>1</v>
      </c>
      <c r="I99" s="234" t="s">
        <v>1014</v>
      </c>
      <c r="J99" s="215">
        <v>1</v>
      </c>
      <c r="K99" s="215">
        <v>21</v>
      </c>
      <c r="L99" s="215">
        <v>1</v>
      </c>
      <c r="M99" s="215">
        <v>1</v>
      </c>
      <c r="N99" s="215" t="s">
        <v>1009</v>
      </c>
      <c r="O99" s="237">
        <v>13</v>
      </c>
      <c r="P99" s="235">
        <v>7675.66</v>
      </c>
      <c r="Q99" s="235"/>
      <c r="R99" s="235">
        <f t="shared" si="1"/>
        <v>7675.66</v>
      </c>
      <c r="S99" s="235"/>
      <c r="T99" s="235"/>
      <c r="U99" s="235"/>
      <c r="V99" s="235"/>
    </row>
    <row r="100" spans="1:22" s="214" customFormat="1" ht="15" customHeight="1" x14ac:dyDescent="0.25">
      <c r="A100" s="215" t="s">
        <v>1024</v>
      </c>
      <c r="B100" s="215">
        <v>2</v>
      </c>
      <c r="C100" s="215">
        <v>2</v>
      </c>
      <c r="D100" s="215" t="s">
        <v>1007</v>
      </c>
      <c r="E100" s="215" t="s">
        <v>1008</v>
      </c>
      <c r="F100" s="215">
        <v>287</v>
      </c>
      <c r="G100" s="215" t="s">
        <v>39</v>
      </c>
      <c r="H100" s="215">
        <v>1</v>
      </c>
      <c r="I100" s="234" t="s">
        <v>1015</v>
      </c>
      <c r="J100" s="215">
        <v>1</v>
      </c>
      <c r="K100" s="215">
        <v>21</v>
      </c>
      <c r="L100" s="215">
        <v>1</v>
      </c>
      <c r="M100" s="215">
        <v>1</v>
      </c>
      <c r="N100" s="215" t="s">
        <v>1009</v>
      </c>
      <c r="O100" s="237">
        <v>13</v>
      </c>
      <c r="P100" s="235">
        <v>17205.210000000003</v>
      </c>
      <c r="Q100" s="235"/>
      <c r="R100" s="235">
        <f t="shared" si="1"/>
        <v>17205.210000000003</v>
      </c>
      <c r="S100" s="235"/>
      <c r="T100" s="235"/>
      <c r="U100" s="235"/>
      <c r="V100" s="235"/>
    </row>
    <row r="101" spans="1:22" s="214" customFormat="1" ht="15" customHeight="1" x14ac:dyDescent="0.25">
      <c r="A101" s="215" t="s">
        <v>1024</v>
      </c>
      <c r="B101" s="215">
        <v>2</v>
      </c>
      <c r="C101" s="215">
        <v>2</v>
      </c>
      <c r="D101" s="215" t="s">
        <v>1007</v>
      </c>
      <c r="E101" s="215" t="s">
        <v>1008</v>
      </c>
      <c r="F101" s="215">
        <v>287</v>
      </c>
      <c r="G101" s="215" t="s">
        <v>39</v>
      </c>
      <c r="H101" s="215">
        <v>1</v>
      </c>
      <c r="I101" s="234" t="s">
        <v>1016</v>
      </c>
      <c r="J101" s="215">
        <v>1</v>
      </c>
      <c r="K101" s="215">
        <v>21</v>
      </c>
      <c r="L101" s="215">
        <v>1</v>
      </c>
      <c r="M101" s="215">
        <v>1</v>
      </c>
      <c r="N101" s="215" t="s">
        <v>1009</v>
      </c>
      <c r="O101" s="215">
        <v>13</v>
      </c>
      <c r="P101" s="235">
        <v>255362.55</v>
      </c>
      <c r="Q101" s="235"/>
      <c r="R101" s="235">
        <f t="shared" si="1"/>
        <v>255362.55</v>
      </c>
      <c r="S101" s="235">
        <v>150051.71344677496</v>
      </c>
      <c r="T101" s="235">
        <v>150051.71344677496</v>
      </c>
      <c r="U101" s="235">
        <v>150051.71344677496</v>
      </c>
      <c r="V101" s="235">
        <v>150051.71344677496</v>
      </c>
    </row>
    <row r="102" spans="1:22" s="214" customFormat="1" ht="15" customHeight="1" x14ac:dyDescent="0.25">
      <c r="A102" s="215" t="s">
        <v>1024</v>
      </c>
      <c r="B102" s="215">
        <v>2</v>
      </c>
      <c r="C102" s="215">
        <v>2</v>
      </c>
      <c r="D102" s="215" t="s">
        <v>1007</v>
      </c>
      <c r="E102" s="215" t="s">
        <v>1008</v>
      </c>
      <c r="F102" s="215">
        <v>287</v>
      </c>
      <c r="G102" s="215" t="s">
        <v>39</v>
      </c>
      <c r="H102" s="215">
        <v>1</v>
      </c>
      <c r="I102" s="234" t="s">
        <v>1017</v>
      </c>
      <c r="J102" s="215">
        <v>1</v>
      </c>
      <c r="K102" s="215">
        <v>21</v>
      </c>
      <c r="L102" s="215">
        <v>1</v>
      </c>
      <c r="M102" s="215">
        <v>1</v>
      </c>
      <c r="N102" s="215" t="s">
        <v>1009</v>
      </c>
      <c r="O102" s="215">
        <v>13</v>
      </c>
      <c r="P102" s="235">
        <v>640096.86</v>
      </c>
      <c r="Q102" s="235"/>
      <c r="R102" s="235">
        <f t="shared" si="1"/>
        <v>640096.86</v>
      </c>
      <c r="S102" s="235">
        <v>369253.64</v>
      </c>
      <c r="T102" s="235">
        <v>369253.64</v>
      </c>
      <c r="U102" s="235">
        <v>369253.64</v>
      </c>
      <c r="V102" s="235">
        <v>357210.62881010643</v>
      </c>
    </row>
    <row r="103" spans="1:22" s="214" customFormat="1" ht="15" customHeight="1" x14ac:dyDescent="0.25">
      <c r="A103" s="215" t="s">
        <v>1024</v>
      </c>
      <c r="B103" s="215">
        <v>2</v>
      </c>
      <c r="C103" s="215">
        <v>2</v>
      </c>
      <c r="D103" s="215" t="s">
        <v>1007</v>
      </c>
      <c r="E103" s="215" t="s">
        <v>1008</v>
      </c>
      <c r="F103" s="215">
        <v>287</v>
      </c>
      <c r="G103" s="215" t="s">
        <v>39</v>
      </c>
      <c r="H103" s="215">
        <v>1</v>
      </c>
      <c r="I103" s="234" t="s">
        <v>1018</v>
      </c>
      <c r="J103" s="215">
        <v>1</v>
      </c>
      <c r="K103" s="215">
        <v>21</v>
      </c>
      <c r="L103" s="215">
        <v>1</v>
      </c>
      <c r="M103" s="215">
        <v>1</v>
      </c>
      <c r="N103" s="215" t="s">
        <v>1009</v>
      </c>
      <c r="O103" s="215">
        <v>13</v>
      </c>
      <c r="P103" s="235">
        <v>1056.3900000000001</v>
      </c>
      <c r="Q103" s="235"/>
      <c r="R103" s="235">
        <f t="shared" si="1"/>
        <v>1056.3900000000001</v>
      </c>
      <c r="S103" s="235">
        <v>528</v>
      </c>
      <c r="T103" s="235">
        <v>528</v>
      </c>
      <c r="U103" s="235">
        <v>528</v>
      </c>
      <c r="V103" s="235">
        <v>528</v>
      </c>
    </row>
    <row r="104" spans="1:22" s="214" customFormat="1" ht="15" customHeight="1" x14ac:dyDescent="0.25">
      <c r="A104" s="215" t="s">
        <v>1024</v>
      </c>
      <c r="B104" s="215">
        <v>2</v>
      </c>
      <c r="C104" s="215">
        <v>2</v>
      </c>
      <c r="D104" s="215" t="s">
        <v>1007</v>
      </c>
      <c r="E104" s="215" t="s">
        <v>1008</v>
      </c>
      <c r="F104" s="215">
        <v>287</v>
      </c>
      <c r="G104" s="215" t="s">
        <v>39</v>
      </c>
      <c r="H104" s="215">
        <v>1</v>
      </c>
      <c r="I104" s="234" t="s">
        <v>1021</v>
      </c>
      <c r="J104" s="215">
        <v>1</v>
      </c>
      <c r="K104" s="215">
        <v>21</v>
      </c>
      <c r="L104" s="215">
        <v>1</v>
      </c>
      <c r="M104" s="215">
        <v>1</v>
      </c>
      <c r="N104" s="215" t="s">
        <v>1009</v>
      </c>
      <c r="O104" s="237">
        <v>13</v>
      </c>
      <c r="P104" s="235">
        <v>12048.02</v>
      </c>
      <c r="Q104" s="235"/>
      <c r="R104" s="235">
        <f t="shared" si="1"/>
        <v>12048.02</v>
      </c>
      <c r="S104" s="235">
        <v>9276</v>
      </c>
      <c r="T104" s="235">
        <v>9276</v>
      </c>
      <c r="U104" s="235">
        <v>9276</v>
      </c>
      <c r="V104" s="235">
        <v>9276</v>
      </c>
    </row>
    <row r="105" spans="1:22" s="214" customFormat="1" ht="15" customHeight="1" x14ac:dyDescent="0.25">
      <c r="A105" s="215" t="s">
        <v>1024</v>
      </c>
      <c r="B105" s="215">
        <v>2</v>
      </c>
      <c r="C105" s="215">
        <v>2</v>
      </c>
      <c r="D105" s="215" t="s">
        <v>1007</v>
      </c>
      <c r="E105" s="215" t="s">
        <v>1008</v>
      </c>
      <c r="F105" s="215">
        <v>287</v>
      </c>
      <c r="G105" s="215" t="s">
        <v>39</v>
      </c>
      <c r="H105" s="215">
        <v>1</v>
      </c>
      <c r="I105" s="234" t="s">
        <v>1022</v>
      </c>
      <c r="J105" s="215">
        <v>1</v>
      </c>
      <c r="K105" s="215">
        <v>21</v>
      </c>
      <c r="L105" s="215">
        <v>1</v>
      </c>
      <c r="M105" s="215">
        <v>1</v>
      </c>
      <c r="N105" s="215" t="s">
        <v>1009</v>
      </c>
      <c r="O105" s="237">
        <v>13</v>
      </c>
      <c r="P105" s="235">
        <v>280316.83</v>
      </c>
      <c r="Q105" s="235">
        <v>-27364.77904191324</v>
      </c>
      <c r="R105" s="235">
        <f t="shared" si="1"/>
        <v>252952.05095808677</v>
      </c>
      <c r="S105" s="235">
        <v>147717.42419805576</v>
      </c>
      <c r="T105" s="235">
        <v>147717.42419805576</v>
      </c>
      <c r="U105" s="235">
        <v>50303.974469846464</v>
      </c>
      <c r="V105" s="235">
        <v>50303.974469846464</v>
      </c>
    </row>
    <row r="106" spans="1:22" s="214" customFormat="1" ht="15" customHeight="1" x14ac:dyDescent="0.25">
      <c r="A106" s="215" t="s">
        <v>1024</v>
      </c>
      <c r="B106" s="215">
        <v>2</v>
      </c>
      <c r="C106" s="215">
        <v>2</v>
      </c>
      <c r="D106" s="215" t="s">
        <v>1007</v>
      </c>
      <c r="E106" s="215" t="s">
        <v>1008</v>
      </c>
      <c r="F106" s="215">
        <v>287</v>
      </c>
      <c r="G106" s="215" t="s">
        <v>39</v>
      </c>
      <c r="H106" s="215">
        <v>1</v>
      </c>
      <c r="I106" s="234" t="s">
        <v>1025</v>
      </c>
      <c r="J106" s="215">
        <v>1</v>
      </c>
      <c r="K106" s="215">
        <v>21</v>
      </c>
      <c r="L106" s="215">
        <v>1</v>
      </c>
      <c r="M106" s="215">
        <v>1</v>
      </c>
      <c r="N106" s="215" t="s">
        <v>1009</v>
      </c>
      <c r="O106" s="215">
        <v>13</v>
      </c>
      <c r="P106" s="235">
        <v>78000</v>
      </c>
      <c r="Q106" s="235"/>
      <c r="R106" s="235">
        <f t="shared" si="1"/>
        <v>78000</v>
      </c>
      <c r="S106" s="235">
        <v>39000</v>
      </c>
      <c r="T106" s="235">
        <v>39000</v>
      </c>
      <c r="U106" s="235">
        <v>39000</v>
      </c>
      <c r="V106" s="235">
        <v>39000</v>
      </c>
    </row>
    <row r="107" spans="1:22" s="214" customFormat="1" ht="15" customHeight="1" x14ac:dyDescent="0.25">
      <c r="A107" s="215" t="s">
        <v>1026</v>
      </c>
      <c r="B107" s="215">
        <v>2</v>
      </c>
      <c r="C107" s="215">
        <v>2</v>
      </c>
      <c r="D107" s="215" t="s">
        <v>1007</v>
      </c>
      <c r="E107" s="215" t="s">
        <v>1008</v>
      </c>
      <c r="F107" s="215">
        <v>287</v>
      </c>
      <c r="G107" s="215" t="s">
        <v>39</v>
      </c>
      <c r="H107" s="215">
        <v>1</v>
      </c>
      <c r="I107" s="234">
        <v>15404</v>
      </c>
      <c r="J107" s="215">
        <v>1</v>
      </c>
      <c r="K107" s="215">
        <v>21</v>
      </c>
      <c r="L107" s="215">
        <v>1</v>
      </c>
      <c r="M107" s="215">
        <v>1</v>
      </c>
      <c r="N107" s="215" t="s">
        <v>1009</v>
      </c>
      <c r="O107" s="215">
        <v>13</v>
      </c>
      <c r="P107" s="235">
        <v>16520.63</v>
      </c>
      <c r="Q107" s="235">
        <f>129986.231711488-2870.63-3566.77-2402.11-449.7-345.92+20000</f>
        <v>140351.10171148798</v>
      </c>
      <c r="R107" s="235">
        <f t="shared" si="1"/>
        <v>156871.73171148798</v>
      </c>
      <c r="S107" s="235">
        <v>142274.61000000002</v>
      </c>
      <c r="T107" s="235">
        <v>142274.61000000002</v>
      </c>
      <c r="U107" s="235">
        <v>142274.61000000002</v>
      </c>
      <c r="V107" s="235">
        <v>142274.61000000002</v>
      </c>
    </row>
    <row r="108" spans="1:22" s="214" customFormat="1" ht="15" customHeight="1" x14ac:dyDescent="0.25">
      <c r="A108" s="215" t="s">
        <v>1026</v>
      </c>
      <c r="B108" s="215">
        <v>2</v>
      </c>
      <c r="C108" s="215">
        <v>2</v>
      </c>
      <c r="D108" s="215" t="s">
        <v>1007</v>
      </c>
      <c r="E108" s="215" t="s">
        <v>1008</v>
      </c>
      <c r="F108" s="215">
        <v>287</v>
      </c>
      <c r="G108" s="215" t="s">
        <v>39</v>
      </c>
      <c r="H108" s="215">
        <v>1</v>
      </c>
      <c r="I108" s="234">
        <v>15409</v>
      </c>
      <c r="J108" s="215">
        <v>1</v>
      </c>
      <c r="K108" s="215">
        <v>21</v>
      </c>
      <c r="L108" s="215">
        <v>1</v>
      </c>
      <c r="M108" s="215">
        <v>1</v>
      </c>
      <c r="N108" s="215" t="s">
        <v>1009</v>
      </c>
      <c r="O108" s="237">
        <v>13</v>
      </c>
      <c r="P108" s="235">
        <v>176400</v>
      </c>
      <c r="Q108" s="235"/>
      <c r="R108" s="235">
        <f t="shared" si="1"/>
        <v>176400</v>
      </c>
      <c r="S108" s="235">
        <v>141480</v>
      </c>
      <c r="T108" s="235">
        <v>141480</v>
      </c>
      <c r="U108" s="235">
        <v>141480</v>
      </c>
      <c r="V108" s="235">
        <v>141480</v>
      </c>
    </row>
    <row r="109" spans="1:22" s="214" customFormat="1" ht="15" customHeight="1" x14ac:dyDescent="0.25">
      <c r="A109" s="215" t="s">
        <v>1026</v>
      </c>
      <c r="B109" s="215">
        <v>2</v>
      </c>
      <c r="C109" s="215">
        <v>2</v>
      </c>
      <c r="D109" s="215" t="s">
        <v>1007</v>
      </c>
      <c r="E109" s="215" t="s">
        <v>1008</v>
      </c>
      <c r="F109" s="215">
        <v>287</v>
      </c>
      <c r="G109" s="215" t="s">
        <v>39</v>
      </c>
      <c r="H109" s="215">
        <v>1</v>
      </c>
      <c r="I109" s="234">
        <v>15413</v>
      </c>
      <c r="J109" s="215">
        <v>1</v>
      </c>
      <c r="K109" s="215">
        <v>21</v>
      </c>
      <c r="L109" s="215">
        <v>1</v>
      </c>
      <c r="M109" s="215">
        <v>1</v>
      </c>
      <c r="N109" s="215" t="s">
        <v>1009</v>
      </c>
      <c r="O109" s="237">
        <v>13</v>
      </c>
      <c r="P109" s="235">
        <v>5400</v>
      </c>
      <c r="Q109" s="235"/>
      <c r="R109" s="235">
        <f t="shared" si="1"/>
        <v>5400</v>
      </c>
      <c r="S109" s="235"/>
      <c r="T109" s="235"/>
      <c r="U109" s="235"/>
      <c r="V109" s="235"/>
    </row>
    <row r="110" spans="1:22" s="214" customFormat="1" ht="15" customHeight="1" x14ac:dyDescent="0.25">
      <c r="A110" s="215" t="s">
        <v>1026</v>
      </c>
      <c r="B110" s="215">
        <v>2</v>
      </c>
      <c r="C110" s="215">
        <v>2</v>
      </c>
      <c r="D110" s="215" t="s">
        <v>1007</v>
      </c>
      <c r="E110" s="215" t="s">
        <v>1008</v>
      </c>
      <c r="F110" s="215">
        <v>287</v>
      </c>
      <c r="G110" s="215" t="s">
        <v>39</v>
      </c>
      <c r="H110" s="215">
        <v>1</v>
      </c>
      <c r="I110" s="234">
        <v>15416</v>
      </c>
      <c r="J110" s="215">
        <v>1</v>
      </c>
      <c r="K110" s="215">
        <v>21</v>
      </c>
      <c r="L110" s="215">
        <v>1</v>
      </c>
      <c r="M110" s="215">
        <v>1</v>
      </c>
      <c r="N110" s="215" t="s">
        <v>1009</v>
      </c>
      <c r="O110" s="237">
        <v>13</v>
      </c>
      <c r="P110" s="235">
        <v>10879.980000000001</v>
      </c>
      <c r="Q110" s="235"/>
      <c r="R110" s="235">
        <f t="shared" si="1"/>
        <v>10879.980000000001</v>
      </c>
      <c r="S110" s="235"/>
      <c r="T110" s="235"/>
      <c r="U110" s="235"/>
      <c r="V110" s="235"/>
    </row>
    <row r="111" spans="1:22" s="214" customFormat="1" ht="15" customHeight="1" x14ac:dyDescent="0.25">
      <c r="A111" s="215" t="s">
        <v>1026</v>
      </c>
      <c r="B111" s="215">
        <v>2</v>
      </c>
      <c r="C111" s="215">
        <v>2</v>
      </c>
      <c r="D111" s="215" t="s">
        <v>1007</v>
      </c>
      <c r="E111" s="215" t="s">
        <v>1008</v>
      </c>
      <c r="F111" s="215">
        <v>287</v>
      </c>
      <c r="G111" s="215" t="s">
        <v>39</v>
      </c>
      <c r="H111" s="215">
        <v>1</v>
      </c>
      <c r="I111" s="234">
        <v>15417</v>
      </c>
      <c r="J111" s="215">
        <v>1</v>
      </c>
      <c r="K111" s="215">
        <v>21</v>
      </c>
      <c r="L111" s="215">
        <v>1</v>
      </c>
      <c r="M111" s="215">
        <v>1</v>
      </c>
      <c r="N111" s="215" t="s">
        <v>1009</v>
      </c>
      <c r="O111" s="237">
        <v>13</v>
      </c>
      <c r="P111" s="235">
        <v>94639.99000000002</v>
      </c>
      <c r="Q111" s="235"/>
      <c r="R111" s="235">
        <f t="shared" si="1"/>
        <v>94639.99000000002</v>
      </c>
      <c r="S111" s="235">
        <v>75168</v>
      </c>
      <c r="T111" s="235">
        <v>75168</v>
      </c>
      <c r="U111" s="235">
        <v>75168</v>
      </c>
      <c r="V111" s="235">
        <v>75168</v>
      </c>
    </row>
    <row r="112" spans="1:22" s="214" customFormat="1" ht="15" customHeight="1" x14ac:dyDescent="0.25">
      <c r="A112" s="215" t="s">
        <v>1026</v>
      </c>
      <c r="B112" s="215">
        <v>2</v>
      </c>
      <c r="C112" s="215">
        <v>2</v>
      </c>
      <c r="D112" s="215" t="s">
        <v>1007</v>
      </c>
      <c r="E112" s="215" t="s">
        <v>1008</v>
      </c>
      <c r="F112" s="215">
        <v>287</v>
      </c>
      <c r="G112" s="215" t="s">
        <v>39</v>
      </c>
      <c r="H112" s="215">
        <v>1</v>
      </c>
      <c r="I112" s="234">
        <v>15418</v>
      </c>
      <c r="J112" s="215">
        <v>1</v>
      </c>
      <c r="K112" s="215">
        <v>21</v>
      </c>
      <c r="L112" s="215">
        <v>1</v>
      </c>
      <c r="M112" s="215">
        <v>1</v>
      </c>
      <c r="N112" s="215" t="s">
        <v>1009</v>
      </c>
      <c r="O112" s="237">
        <v>13</v>
      </c>
      <c r="P112" s="235"/>
      <c r="Q112" s="235">
        <f>185511.97-114917.78</f>
        <v>70594.19</v>
      </c>
      <c r="R112" s="235">
        <f t="shared" si="1"/>
        <v>70594.19</v>
      </c>
      <c r="S112" s="235">
        <v>70594.19</v>
      </c>
      <c r="T112" s="235">
        <v>70594.19</v>
      </c>
      <c r="U112" s="235">
        <v>70594.19</v>
      </c>
      <c r="V112" s="235">
        <v>70594.19</v>
      </c>
    </row>
    <row r="113" spans="1:22" s="214" customFormat="1" ht="15" customHeight="1" x14ac:dyDescent="0.25">
      <c r="A113" s="215" t="s">
        <v>1026</v>
      </c>
      <c r="B113" s="215">
        <v>2</v>
      </c>
      <c r="C113" s="215">
        <v>2</v>
      </c>
      <c r="D113" s="215" t="s">
        <v>1007</v>
      </c>
      <c r="E113" s="215" t="s">
        <v>1008</v>
      </c>
      <c r="F113" s="215">
        <v>287</v>
      </c>
      <c r="G113" s="215" t="s">
        <v>39</v>
      </c>
      <c r="H113" s="215">
        <v>1</v>
      </c>
      <c r="I113" s="234">
        <v>15421</v>
      </c>
      <c r="J113" s="215">
        <v>1</v>
      </c>
      <c r="K113" s="215">
        <v>21</v>
      </c>
      <c r="L113" s="215">
        <v>1</v>
      </c>
      <c r="M113" s="215">
        <v>1</v>
      </c>
      <c r="N113" s="215" t="s">
        <v>1009</v>
      </c>
      <c r="O113" s="237">
        <v>13</v>
      </c>
      <c r="P113" s="235"/>
      <c r="Q113" s="235">
        <v>9760</v>
      </c>
      <c r="R113" s="235">
        <f>P113+Q113</f>
        <v>9760</v>
      </c>
      <c r="S113" s="235">
        <v>9760</v>
      </c>
      <c r="T113" s="235">
        <v>9760</v>
      </c>
      <c r="U113" s="235">
        <v>9760</v>
      </c>
      <c r="V113" s="235">
        <v>9760</v>
      </c>
    </row>
    <row r="114" spans="1:22" s="214" customFormat="1" ht="15" customHeight="1" x14ac:dyDescent="0.25">
      <c r="A114" s="215" t="s">
        <v>1026</v>
      </c>
      <c r="B114" s="215">
        <v>2</v>
      </c>
      <c r="C114" s="215">
        <v>2</v>
      </c>
      <c r="D114" s="215" t="s">
        <v>1007</v>
      </c>
      <c r="E114" s="215" t="s">
        <v>1008</v>
      </c>
      <c r="F114" s="215">
        <v>287</v>
      </c>
      <c r="G114" s="215" t="s">
        <v>39</v>
      </c>
      <c r="H114" s="215">
        <v>1</v>
      </c>
      <c r="I114" s="234">
        <v>15423</v>
      </c>
      <c r="J114" s="215">
        <v>1</v>
      </c>
      <c r="K114" s="215">
        <v>21</v>
      </c>
      <c r="L114" s="215">
        <v>1</v>
      </c>
      <c r="M114" s="215">
        <v>1</v>
      </c>
      <c r="N114" s="215" t="s">
        <v>1009</v>
      </c>
      <c r="O114" s="237">
        <v>13</v>
      </c>
      <c r="P114" s="235">
        <v>9440</v>
      </c>
      <c r="Q114" s="235"/>
      <c r="R114" s="235">
        <f t="shared" si="1"/>
        <v>9440</v>
      </c>
      <c r="S114" s="235"/>
      <c r="T114" s="235"/>
      <c r="U114" s="235"/>
      <c r="V114" s="235"/>
    </row>
    <row r="115" spans="1:22" s="214" customFormat="1" ht="15" customHeight="1" x14ac:dyDescent="0.25">
      <c r="A115" s="215" t="s">
        <v>1026</v>
      </c>
      <c r="B115" s="215">
        <v>2</v>
      </c>
      <c r="C115" s="215">
        <v>2</v>
      </c>
      <c r="D115" s="215" t="s">
        <v>1007</v>
      </c>
      <c r="E115" s="215" t="s">
        <v>1008</v>
      </c>
      <c r="F115" s="215">
        <v>287</v>
      </c>
      <c r="G115" s="215" t="s">
        <v>39</v>
      </c>
      <c r="H115" s="215">
        <v>1</v>
      </c>
      <c r="I115" s="234">
        <v>15424</v>
      </c>
      <c r="J115" s="215">
        <v>1</v>
      </c>
      <c r="K115" s="215">
        <v>21</v>
      </c>
      <c r="L115" s="215">
        <v>1</v>
      </c>
      <c r="M115" s="215">
        <v>1</v>
      </c>
      <c r="N115" s="215" t="s">
        <v>1009</v>
      </c>
      <c r="O115" s="237">
        <v>13</v>
      </c>
      <c r="P115" s="235">
        <v>3749.9999999999995</v>
      </c>
      <c r="Q115" s="235">
        <v>400</v>
      </c>
      <c r="R115" s="235">
        <f t="shared" si="1"/>
        <v>4150</v>
      </c>
      <c r="S115" s="235">
        <v>4150</v>
      </c>
      <c r="T115" s="235">
        <v>4150</v>
      </c>
      <c r="U115" s="235">
        <v>4150</v>
      </c>
      <c r="V115" s="235">
        <v>4150</v>
      </c>
    </row>
    <row r="116" spans="1:22" s="214" customFormat="1" ht="15" customHeight="1" x14ac:dyDescent="0.25">
      <c r="A116" s="215" t="s">
        <v>1026</v>
      </c>
      <c r="B116" s="215">
        <v>2</v>
      </c>
      <c r="C116" s="215">
        <v>2</v>
      </c>
      <c r="D116" s="215" t="s">
        <v>1007</v>
      </c>
      <c r="E116" s="215" t="s">
        <v>1008</v>
      </c>
      <c r="F116" s="215">
        <v>287</v>
      </c>
      <c r="G116" s="215" t="s">
        <v>39</v>
      </c>
      <c r="H116" s="215">
        <v>1</v>
      </c>
      <c r="I116" s="234">
        <v>15425</v>
      </c>
      <c r="J116" s="215">
        <v>1</v>
      </c>
      <c r="K116" s="215">
        <v>21</v>
      </c>
      <c r="L116" s="215">
        <v>1</v>
      </c>
      <c r="M116" s="215">
        <v>1</v>
      </c>
      <c r="N116" s="215" t="s">
        <v>1009</v>
      </c>
      <c r="O116" s="215">
        <v>13</v>
      </c>
      <c r="P116" s="235">
        <v>52159.899999999987</v>
      </c>
      <c r="Q116" s="235"/>
      <c r="R116" s="235">
        <f t="shared" si="1"/>
        <v>52159.899999999987</v>
      </c>
      <c r="S116" s="235">
        <v>41796</v>
      </c>
      <c r="T116" s="235">
        <v>41796</v>
      </c>
      <c r="U116" s="235">
        <v>41796</v>
      </c>
      <c r="V116" s="235">
        <v>41796</v>
      </c>
    </row>
    <row r="117" spans="1:22" s="214" customFormat="1" ht="15" customHeight="1" x14ac:dyDescent="0.25">
      <c r="A117" s="215" t="s">
        <v>1026</v>
      </c>
      <c r="B117" s="215">
        <v>2</v>
      </c>
      <c r="C117" s="215">
        <v>2</v>
      </c>
      <c r="D117" s="215" t="s">
        <v>1007</v>
      </c>
      <c r="E117" s="215" t="s">
        <v>1008</v>
      </c>
      <c r="F117" s="215">
        <v>287</v>
      </c>
      <c r="G117" s="215" t="s">
        <v>39</v>
      </c>
      <c r="H117" s="215">
        <v>1</v>
      </c>
      <c r="I117" s="234">
        <v>15426</v>
      </c>
      <c r="J117" s="215">
        <v>1</v>
      </c>
      <c r="K117" s="215">
        <v>21</v>
      </c>
      <c r="L117" s="215">
        <v>1</v>
      </c>
      <c r="M117" s="215">
        <v>1</v>
      </c>
      <c r="N117" s="215" t="s">
        <v>1009</v>
      </c>
      <c r="O117" s="237">
        <v>13</v>
      </c>
      <c r="P117" s="235">
        <v>7759.9800000000014</v>
      </c>
      <c r="Q117" s="235"/>
      <c r="R117" s="235">
        <f t="shared" si="1"/>
        <v>7759.9800000000014</v>
      </c>
      <c r="S117" s="235">
        <v>6180</v>
      </c>
      <c r="T117" s="235">
        <v>6180</v>
      </c>
      <c r="U117" s="235">
        <v>6180</v>
      </c>
      <c r="V117" s="235">
        <v>6180</v>
      </c>
    </row>
    <row r="118" spans="1:22" s="214" customFormat="1" ht="15" customHeight="1" x14ac:dyDescent="0.25">
      <c r="A118" s="215" t="s">
        <v>1026</v>
      </c>
      <c r="B118" s="215">
        <v>2</v>
      </c>
      <c r="C118" s="215">
        <v>2</v>
      </c>
      <c r="D118" s="215" t="s">
        <v>1007</v>
      </c>
      <c r="E118" s="215" t="s">
        <v>1008</v>
      </c>
      <c r="F118" s="215">
        <v>287</v>
      </c>
      <c r="G118" s="215" t="s">
        <v>39</v>
      </c>
      <c r="H118" s="215">
        <v>1</v>
      </c>
      <c r="I118" s="234">
        <v>15427</v>
      </c>
      <c r="J118" s="215">
        <v>1</v>
      </c>
      <c r="K118" s="215">
        <v>21</v>
      </c>
      <c r="L118" s="215">
        <v>1</v>
      </c>
      <c r="M118" s="215">
        <v>1</v>
      </c>
      <c r="N118" s="215" t="s">
        <v>1009</v>
      </c>
      <c r="O118" s="215">
        <v>13</v>
      </c>
      <c r="P118" s="235">
        <v>14159.98</v>
      </c>
      <c r="Q118" s="235">
        <v>0.02</v>
      </c>
      <c r="R118" s="235">
        <f t="shared" si="1"/>
        <v>14160</v>
      </c>
      <c r="S118" s="235">
        <v>14160</v>
      </c>
      <c r="T118" s="235">
        <v>14160</v>
      </c>
      <c r="U118" s="235">
        <v>14160</v>
      </c>
      <c r="V118" s="235">
        <v>14160</v>
      </c>
    </row>
    <row r="119" spans="1:22" s="214" customFormat="1" ht="15" customHeight="1" x14ac:dyDescent="0.25">
      <c r="A119" s="215" t="s">
        <v>1026</v>
      </c>
      <c r="B119" s="215">
        <v>2</v>
      </c>
      <c r="C119" s="215">
        <v>2</v>
      </c>
      <c r="D119" s="215" t="s">
        <v>1007</v>
      </c>
      <c r="E119" s="215" t="s">
        <v>1008</v>
      </c>
      <c r="F119" s="215">
        <v>287</v>
      </c>
      <c r="G119" s="215" t="s">
        <v>39</v>
      </c>
      <c r="H119" s="215">
        <v>1</v>
      </c>
      <c r="I119" s="234">
        <v>16101</v>
      </c>
      <c r="J119" s="215">
        <v>1</v>
      </c>
      <c r="K119" s="215">
        <v>21</v>
      </c>
      <c r="L119" s="215">
        <v>1</v>
      </c>
      <c r="M119" s="215">
        <v>1</v>
      </c>
      <c r="N119" s="215" t="s">
        <v>1009</v>
      </c>
      <c r="O119" s="215">
        <v>13</v>
      </c>
      <c r="P119" s="235">
        <v>727875.24000000011</v>
      </c>
      <c r="Q119" s="235"/>
      <c r="R119" s="235">
        <f t="shared" si="1"/>
        <v>727875.24000000011</v>
      </c>
      <c r="S119" s="235"/>
      <c r="T119" s="235"/>
      <c r="U119" s="235"/>
      <c r="V119" s="235"/>
    </row>
    <row r="120" spans="1:22" s="214" customFormat="1" ht="15" customHeight="1" x14ac:dyDescent="0.25">
      <c r="A120" s="215" t="s">
        <v>1026</v>
      </c>
      <c r="B120" s="215">
        <v>2</v>
      </c>
      <c r="C120" s="215">
        <v>2</v>
      </c>
      <c r="D120" s="215" t="s">
        <v>1007</v>
      </c>
      <c r="E120" s="215" t="s">
        <v>1008</v>
      </c>
      <c r="F120" s="215">
        <v>287</v>
      </c>
      <c r="G120" s="215" t="s">
        <v>39</v>
      </c>
      <c r="H120" s="215">
        <v>1</v>
      </c>
      <c r="I120" s="234">
        <v>17105</v>
      </c>
      <c r="J120" s="215">
        <v>1</v>
      </c>
      <c r="K120" s="215">
        <v>21</v>
      </c>
      <c r="L120" s="215">
        <v>1</v>
      </c>
      <c r="M120" s="215">
        <v>1</v>
      </c>
      <c r="N120" s="215" t="s">
        <v>1009</v>
      </c>
      <c r="O120" s="237">
        <v>13</v>
      </c>
      <c r="P120" s="235">
        <v>51860.33</v>
      </c>
      <c r="Q120" s="235"/>
      <c r="R120" s="235">
        <f t="shared" si="1"/>
        <v>51860.33</v>
      </c>
      <c r="S120" s="235">
        <v>40450.92</v>
      </c>
      <c r="T120" s="235">
        <v>40450.92</v>
      </c>
      <c r="U120" s="235">
        <v>40450.92</v>
      </c>
      <c r="V120" s="235">
        <v>40450.92</v>
      </c>
    </row>
    <row r="121" spans="1:22" s="214" customFormat="1" ht="15" customHeight="1" x14ac:dyDescent="0.25">
      <c r="A121" s="215" t="s">
        <v>1026</v>
      </c>
      <c r="B121" s="215">
        <v>2</v>
      </c>
      <c r="C121" s="215">
        <v>2</v>
      </c>
      <c r="D121" s="215" t="s">
        <v>1007</v>
      </c>
      <c r="E121" s="215" t="s">
        <v>1008</v>
      </c>
      <c r="F121" s="215">
        <v>287</v>
      </c>
      <c r="G121" s="215" t="s">
        <v>39</v>
      </c>
      <c r="H121" s="215">
        <v>1</v>
      </c>
      <c r="I121" s="234">
        <v>21101</v>
      </c>
      <c r="J121" s="215">
        <v>1</v>
      </c>
      <c r="K121" s="215">
        <v>21</v>
      </c>
      <c r="L121" s="215">
        <v>1</v>
      </c>
      <c r="M121" s="215">
        <v>1</v>
      </c>
      <c r="N121" s="215" t="s">
        <v>1009</v>
      </c>
      <c r="O121" s="215">
        <v>13</v>
      </c>
      <c r="P121" s="235">
        <v>85000.000000000015</v>
      </c>
      <c r="Q121" s="235"/>
      <c r="R121" s="235">
        <f t="shared" si="1"/>
        <v>85000.000000000015</v>
      </c>
      <c r="S121" s="235">
        <v>51608.462399999997</v>
      </c>
      <c r="T121" s="235">
        <v>51608.462399999997</v>
      </c>
      <c r="U121" s="235">
        <v>51608.462399999997</v>
      </c>
      <c r="V121" s="235">
        <v>10241.750317456532</v>
      </c>
    </row>
    <row r="122" spans="1:22" s="214" customFormat="1" ht="15" customHeight="1" x14ac:dyDescent="0.25">
      <c r="A122" s="215" t="s">
        <v>1026</v>
      </c>
      <c r="B122" s="215">
        <v>2</v>
      </c>
      <c r="C122" s="215">
        <v>2</v>
      </c>
      <c r="D122" s="215" t="s">
        <v>1007</v>
      </c>
      <c r="E122" s="215" t="s">
        <v>1008</v>
      </c>
      <c r="F122" s="215">
        <v>287</v>
      </c>
      <c r="G122" s="215" t="s">
        <v>39</v>
      </c>
      <c r="H122" s="215">
        <v>1</v>
      </c>
      <c r="I122" s="234">
        <v>21201</v>
      </c>
      <c r="J122" s="215">
        <v>1</v>
      </c>
      <c r="K122" s="215">
        <v>21</v>
      </c>
      <c r="L122" s="215">
        <v>1</v>
      </c>
      <c r="M122" s="215">
        <v>1</v>
      </c>
      <c r="N122" s="215" t="s">
        <v>1009</v>
      </c>
      <c r="O122" s="215">
        <v>13</v>
      </c>
      <c r="P122" s="235">
        <v>249.99999999999994</v>
      </c>
      <c r="Q122" s="235">
        <f>6200+1094</f>
        <v>7294</v>
      </c>
      <c r="R122" s="235">
        <f t="shared" si="1"/>
        <v>7544</v>
      </c>
      <c r="S122" s="235">
        <v>7544.0020000000004</v>
      </c>
      <c r="T122" s="235">
        <v>7544.0020000000004</v>
      </c>
      <c r="U122" s="235">
        <v>7544.0020000000004</v>
      </c>
      <c r="V122" s="235">
        <f>7544.002-88.01</f>
        <v>7455.9920000000002</v>
      </c>
    </row>
    <row r="123" spans="1:22" s="214" customFormat="1" ht="15" customHeight="1" x14ac:dyDescent="0.25">
      <c r="A123" s="215" t="s">
        <v>1026</v>
      </c>
      <c r="B123" s="215">
        <v>2</v>
      </c>
      <c r="C123" s="215">
        <v>2</v>
      </c>
      <c r="D123" s="215" t="s">
        <v>1007</v>
      </c>
      <c r="E123" s="215" t="s">
        <v>1008</v>
      </c>
      <c r="F123" s="215">
        <v>287</v>
      </c>
      <c r="G123" s="215" t="s">
        <v>39</v>
      </c>
      <c r="H123" s="215">
        <v>1</v>
      </c>
      <c r="I123" s="234">
        <v>21401</v>
      </c>
      <c r="J123" s="215">
        <v>1</v>
      </c>
      <c r="K123" s="215">
        <v>21</v>
      </c>
      <c r="L123" s="215">
        <v>1</v>
      </c>
      <c r="M123" s="215">
        <v>1</v>
      </c>
      <c r="N123" s="215" t="s">
        <v>1009</v>
      </c>
      <c r="O123" s="215">
        <v>13</v>
      </c>
      <c r="P123" s="235">
        <v>33600</v>
      </c>
      <c r="Q123" s="235"/>
      <c r="R123" s="235">
        <f t="shared" si="1"/>
        <v>33600</v>
      </c>
      <c r="S123" s="235">
        <v>31176.392</v>
      </c>
      <c r="T123" s="235">
        <v>31176.392</v>
      </c>
      <c r="U123" s="235">
        <v>31176.392</v>
      </c>
      <c r="V123" s="235">
        <v>6008.5865614145305</v>
      </c>
    </row>
    <row r="124" spans="1:22" s="214" customFormat="1" ht="15" customHeight="1" x14ac:dyDescent="0.25">
      <c r="A124" s="215" t="s">
        <v>1026</v>
      </c>
      <c r="B124" s="215">
        <v>2</v>
      </c>
      <c r="C124" s="215">
        <v>2</v>
      </c>
      <c r="D124" s="215" t="s">
        <v>1007</v>
      </c>
      <c r="E124" s="215" t="s">
        <v>1008</v>
      </c>
      <c r="F124" s="215">
        <v>287</v>
      </c>
      <c r="G124" s="215" t="s">
        <v>39</v>
      </c>
      <c r="H124" s="215">
        <v>1</v>
      </c>
      <c r="I124" s="234">
        <v>21601</v>
      </c>
      <c r="J124" s="215">
        <v>1</v>
      </c>
      <c r="K124" s="215">
        <v>21</v>
      </c>
      <c r="L124" s="215">
        <v>1</v>
      </c>
      <c r="M124" s="215">
        <v>1</v>
      </c>
      <c r="N124" s="215" t="s">
        <v>1009</v>
      </c>
      <c r="O124" s="237">
        <v>13</v>
      </c>
      <c r="P124" s="235">
        <v>15000</v>
      </c>
      <c r="Q124" s="235">
        <v>-831.14</v>
      </c>
      <c r="R124" s="235">
        <f t="shared" si="1"/>
        <v>14168.86</v>
      </c>
      <c r="S124" s="235">
        <v>13471.984200000001</v>
      </c>
      <c r="T124" s="235">
        <v>13471.984200000001</v>
      </c>
      <c r="U124" s="235">
        <v>13471.984200000001</v>
      </c>
      <c r="V124" s="235">
        <v>13471.984200000001</v>
      </c>
    </row>
    <row r="125" spans="1:22" s="214" customFormat="1" ht="15" customHeight="1" x14ac:dyDescent="0.25">
      <c r="A125" s="215" t="s">
        <v>1026</v>
      </c>
      <c r="B125" s="215">
        <v>2</v>
      </c>
      <c r="C125" s="215">
        <v>2</v>
      </c>
      <c r="D125" s="215" t="s">
        <v>1007</v>
      </c>
      <c r="E125" s="215" t="s">
        <v>1008</v>
      </c>
      <c r="F125" s="215">
        <v>287</v>
      </c>
      <c r="G125" s="215" t="s">
        <v>39</v>
      </c>
      <c r="H125" s="215">
        <v>1</v>
      </c>
      <c r="I125" s="234">
        <v>21801</v>
      </c>
      <c r="J125" s="215">
        <v>1</v>
      </c>
      <c r="K125" s="215">
        <v>21</v>
      </c>
      <c r="L125" s="215">
        <v>1</v>
      </c>
      <c r="M125" s="215">
        <v>1</v>
      </c>
      <c r="N125" s="215" t="s">
        <v>1009</v>
      </c>
      <c r="O125" s="215">
        <v>13</v>
      </c>
      <c r="P125" s="235">
        <v>12252</v>
      </c>
      <c r="Q125" s="235">
        <f>-478-328-324+110</f>
        <v>-1020</v>
      </c>
      <c r="R125" s="235">
        <f t="shared" si="1"/>
        <v>11232</v>
      </c>
      <c r="S125" s="235">
        <v>11232</v>
      </c>
      <c r="T125" s="235">
        <v>11232</v>
      </c>
      <c r="U125" s="235">
        <v>11232</v>
      </c>
      <c r="V125" s="235">
        <v>11232</v>
      </c>
    </row>
    <row r="126" spans="1:22" s="214" customFormat="1" ht="15" customHeight="1" x14ac:dyDescent="0.25">
      <c r="A126" s="215" t="s">
        <v>1026</v>
      </c>
      <c r="B126" s="215">
        <v>2</v>
      </c>
      <c r="C126" s="215">
        <v>2</v>
      </c>
      <c r="D126" s="215" t="s">
        <v>1007</v>
      </c>
      <c r="E126" s="215" t="s">
        <v>1008</v>
      </c>
      <c r="F126" s="215">
        <v>287</v>
      </c>
      <c r="G126" s="215" t="s">
        <v>39</v>
      </c>
      <c r="H126" s="215">
        <v>1</v>
      </c>
      <c r="I126" s="234">
        <v>22101</v>
      </c>
      <c r="J126" s="215">
        <v>1</v>
      </c>
      <c r="K126" s="215">
        <v>21</v>
      </c>
      <c r="L126" s="215">
        <v>1</v>
      </c>
      <c r="M126" s="215">
        <v>1</v>
      </c>
      <c r="N126" s="215" t="s">
        <v>1009</v>
      </c>
      <c r="O126" s="237">
        <v>13</v>
      </c>
      <c r="P126" s="235">
        <v>60000</v>
      </c>
      <c r="Q126" s="235">
        <f>1800+5000+3000+706.19</f>
        <v>10506.19</v>
      </c>
      <c r="R126" s="235">
        <f t="shared" si="1"/>
        <v>70506.19</v>
      </c>
      <c r="S126" s="235">
        <v>70506.19</v>
      </c>
      <c r="T126" s="235">
        <v>70506.19</v>
      </c>
      <c r="U126" s="235">
        <v>70506.19</v>
      </c>
      <c r="V126" s="235">
        <v>62227.144967771645</v>
      </c>
    </row>
    <row r="127" spans="1:22" s="214" customFormat="1" ht="15" customHeight="1" x14ac:dyDescent="0.25">
      <c r="A127" s="215" t="s">
        <v>1026</v>
      </c>
      <c r="B127" s="215">
        <v>2</v>
      </c>
      <c r="C127" s="215">
        <v>2</v>
      </c>
      <c r="D127" s="215" t="s">
        <v>1007</v>
      </c>
      <c r="E127" s="215" t="s">
        <v>1008</v>
      </c>
      <c r="F127" s="215">
        <v>287</v>
      </c>
      <c r="G127" s="215" t="s">
        <v>39</v>
      </c>
      <c r="H127" s="215">
        <v>1</v>
      </c>
      <c r="I127" s="234">
        <v>22106</v>
      </c>
      <c r="J127" s="215">
        <v>1</v>
      </c>
      <c r="K127" s="215">
        <v>21</v>
      </c>
      <c r="L127" s="215">
        <v>1</v>
      </c>
      <c r="M127" s="215">
        <v>1</v>
      </c>
      <c r="N127" s="215" t="s">
        <v>1009</v>
      </c>
      <c r="O127" s="237">
        <v>13</v>
      </c>
      <c r="P127" s="235">
        <v>20500</v>
      </c>
      <c r="Q127" s="235"/>
      <c r="R127" s="235">
        <f t="shared" si="1"/>
        <v>20500</v>
      </c>
      <c r="S127" s="235">
        <v>7392</v>
      </c>
      <c r="T127" s="235">
        <v>7392</v>
      </c>
      <c r="U127" s="235">
        <v>7392</v>
      </c>
      <c r="V127" s="235">
        <v>4768</v>
      </c>
    </row>
    <row r="128" spans="1:22" s="214" customFormat="1" ht="15" customHeight="1" x14ac:dyDescent="0.25">
      <c r="A128" s="215" t="s">
        <v>1026</v>
      </c>
      <c r="B128" s="215">
        <v>2</v>
      </c>
      <c r="C128" s="215">
        <v>2</v>
      </c>
      <c r="D128" s="215" t="s">
        <v>1007</v>
      </c>
      <c r="E128" s="215" t="s">
        <v>1008</v>
      </c>
      <c r="F128" s="215">
        <v>287</v>
      </c>
      <c r="G128" s="215" t="s">
        <v>39</v>
      </c>
      <c r="H128" s="215">
        <v>1</v>
      </c>
      <c r="I128" s="234">
        <v>22301</v>
      </c>
      <c r="J128" s="215">
        <v>1</v>
      </c>
      <c r="K128" s="215">
        <v>21</v>
      </c>
      <c r="L128" s="215">
        <v>1</v>
      </c>
      <c r="M128" s="215">
        <v>1</v>
      </c>
      <c r="N128" s="215" t="s">
        <v>1009</v>
      </c>
      <c r="O128" s="215">
        <v>13</v>
      </c>
      <c r="P128" s="235">
        <v>1700</v>
      </c>
      <c r="Q128" s="235"/>
      <c r="R128" s="235">
        <f t="shared" si="1"/>
        <v>1700</v>
      </c>
      <c r="S128" s="235"/>
      <c r="T128" s="235"/>
      <c r="U128" s="235"/>
      <c r="V128" s="235"/>
    </row>
    <row r="129" spans="1:22" s="214" customFormat="1" ht="15" customHeight="1" x14ac:dyDescent="0.25">
      <c r="A129" s="215" t="s">
        <v>1026</v>
      </c>
      <c r="B129" s="215">
        <v>2</v>
      </c>
      <c r="C129" s="215">
        <v>2</v>
      </c>
      <c r="D129" s="215" t="s">
        <v>1007</v>
      </c>
      <c r="E129" s="215" t="s">
        <v>1008</v>
      </c>
      <c r="F129" s="215">
        <v>287</v>
      </c>
      <c r="G129" s="215" t="s">
        <v>39</v>
      </c>
      <c r="H129" s="215">
        <v>1</v>
      </c>
      <c r="I129" s="234">
        <v>24601</v>
      </c>
      <c r="J129" s="215">
        <v>1</v>
      </c>
      <c r="K129" s="215">
        <v>21</v>
      </c>
      <c r="L129" s="215">
        <v>1</v>
      </c>
      <c r="M129" s="215">
        <v>1</v>
      </c>
      <c r="N129" s="215" t="s">
        <v>1009</v>
      </c>
      <c r="O129" s="237">
        <v>13</v>
      </c>
      <c r="P129" s="235">
        <v>10000</v>
      </c>
      <c r="Q129" s="235">
        <v>-1258.07</v>
      </c>
      <c r="R129" s="235">
        <f t="shared" si="1"/>
        <v>8741.93</v>
      </c>
      <c r="S129" s="235">
        <v>3109.8759999999997</v>
      </c>
      <c r="T129" s="235">
        <v>3109.8759999999997</v>
      </c>
      <c r="U129" s="235">
        <v>3109.8759999999997</v>
      </c>
      <c r="V129" s="235">
        <v>3109.8759999999997</v>
      </c>
    </row>
    <row r="130" spans="1:22" s="214" customFormat="1" ht="15" customHeight="1" x14ac:dyDescent="0.25">
      <c r="A130" s="215" t="s">
        <v>1026</v>
      </c>
      <c r="B130" s="215">
        <v>2</v>
      </c>
      <c r="C130" s="215">
        <v>2</v>
      </c>
      <c r="D130" s="215" t="s">
        <v>1007</v>
      </c>
      <c r="E130" s="215" t="s">
        <v>1008</v>
      </c>
      <c r="F130" s="215">
        <v>287</v>
      </c>
      <c r="G130" s="215" t="s">
        <v>39</v>
      </c>
      <c r="H130" s="215">
        <v>1</v>
      </c>
      <c r="I130" s="234">
        <v>24801</v>
      </c>
      <c r="J130" s="215">
        <v>1</v>
      </c>
      <c r="K130" s="215">
        <v>21</v>
      </c>
      <c r="L130" s="215">
        <v>1</v>
      </c>
      <c r="M130" s="215">
        <v>1</v>
      </c>
      <c r="N130" s="215" t="s">
        <v>1009</v>
      </c>
      <c r="O130" s="237">
        <v>13</v>
      </c>
      <c r="P130" s="235">
        <v>3999.9999999999995</v>
      </c>
      <c r="Q130" s="235"/>
      <c r="R130" s="235">
        <f t="shared" si="1"/>
        <v>3999.9999999999995</v>
      </c>
      <c r="S130" s="235"/>
      <c r="T130" s="235"/>
      <c r="U130" s="235"/>
      <c r="V130" s="235"/>
    </row>
    <row r="131" spans="1:22" s="214" customFormat="1" ht="15" customHeight="1" x14ac:dyDescent="0.25">
      <c r="A131" s="215" t="s">
        <v>1026</v>
      </c>
      <c r="B131" s="215">
        <v>2</v>
      </c>
      <c r="C131" s="215">
        <v>2</v>
      </c>
      <c r="D131" s="215" t="s">
        <v>1007</v>
      </c>
      <c r="E131" s="215" t="s">
        <v>1008</v>
      </c>
      <c r="F131" s="215">
        <v>287</v>
      </c>
      <c r="G131" s="215" t="s">
        <v>39</v>
      </c>
      <c r="H131" s="215">
        <v>1</v>
      </c>
      <c r="I131" s="234">
        <v>25301</v>
      </c>
      <c r="J131" s="215">
        <v>1</v>
      </c>
      <c r="K131" s="215">
        <v>21</v>
      </c>
      <c r="L131" s="215">
        <v>1</v>
      </c>
      <c r="M131" s="215">
        <v>1</v>
      </c>
      <c r="N131" s="215" t="s">
        <v>1009</v>
      </c>
      <c r="O131" s="237">
        <v>13</v>
      </c>
      <c r="P131" s="235">
        <v>3999.9999999999995</v>
      </c>
      <c r="Q131" s="235">
        <v>400</v>
      </c>
      <c r="R131" s="235">
        <f t="shared" si="1"/>
        <v>4400</v>
      </c>
      <c r="S131" s="235">
        <v>4371.67</v>
      </c>
      <c r="T131" s="235">
        <v>4371.67</v>
      </c>
      <c r="U131" s="235">
        <v>4371.67</v>
      </c>
      <c r="V131" s="235">
        <v>4371.67</v>
      </c>
    </row>
    <row r="132" spans="1:22" s="214" customFormat="1" ht="15" customHeight="1" x14ac:dyDescent="0.25">
      <c r="A132" s="215" t="s">
        <v>1026</v>
      </c>
      <c r="B132" s="215">
        <v>2</v>
      </c>
      <c r="C132" s="215">
        <v>2</v>
      </c>
      <c r="D132" s="215" t="s">
        <v>1007</v>
      </c>
      <c r="E132" s="215" t="s">
        <v>1008</v>
      </c>
      <c r="F132" s="215">
        <v>287</v>
      </c>
      <c r="G132" s="215" t="s">
        <v>39</v>
      </c>
      <c r="H132" s="215">
        <v>1</v>
      </c>
      <c r="I132" s="234">
        <v>26101</v>
      </c>
      <c r="J132" s="215">
        <v>1</v>
      </c>
      <c r="K132" s="215">
        <v>21</v>
      </c>
      <c r="L132" s="215">
        <v>1</v>
      </c>
      <c r="M132" s="215">
        <v>1</v>
      </c>
      <c r="N132" s="215" t="s">
        <v>1009</v>
      </c>
      <c r="O132" s="215">
        <v>13</v>
      </c>
      <c r="P132" s="235">
        <v>109999.99999999999</v>
      </c>
      <c r="Q132" s="235">
        <v>-5000</v>
      </c>
      <c r="R132" s="235">
        <f t="shared" si="1"/>
        <v>104999.99999999999</v>
      </c>
      <c r="S132" s="235">
        <v>69729.003599999996</v>
      </c>
      <c r="T132" s="235">
        <v>69729.003599999996</v>
      </c>
      <c r="U132" s="235">
        <v>69729.003599999996</v>
      </c>
      <c r="V132" s="235">
        <v>40592.944339521076</v>
      </c>
    </row>
    <row r="133" spans="1:22" s="214" customFormat="1" ht="15" customHeight="1" x14ac:dyDescent="0.25">
      <c r="A133" s="215" t="s">
        <v>1026</v>
      </c>
      <c r="B133" s="215">
        <v>2</v>
      </c>
      <c r="C133" s="215">
        <v>2</v>
      </c>
      <c r="D133" s="215" t="s">
        <v>1007</v>
      </c>
      <c r="E133" s="215" t="s">
        <v>1008</v>
      </c>
      <c r="F133" s="215">
        <v>287</v>
      </c>
      <c r="G133" s="215" t="s">
        <v>39</v>
      </c>
      <c r="H133" s="215">
        <v>1</v>
      </c>
      <c r="I133" s="234">
        <v>26102</v>
      </c>
      <c r="J133" s="215">
        <v>1</v>
      </c>
      <c r="K133" s="215">
        <v>21</v>
      </c>
      <c r="L133" s="215">
        <v>1</v>
      </c>
      <c r="M133" s="215">
        <v>1</v>
      </c>
      <c r="N133" s="215" t="s">
        <v>1009</v>
      </c>
      <c r="O133" s="237">
        <v>13</v>
      </c>
      <c r="P133" s="235">
        <v>2000.0000000000002</v>
      </c>
      <c r="Q133" s="235">
        <v>2448.79</v>
      </c>
      <c r="R133" s="235">
        <f t="shared" ref="R133:R197" si="2">P133+Q133</f>
        <v>4448.79</v>
      </c>
      <c r="S133" s="235">
        <v>4448.7947999999997</v>
      </c>
      <c r="T133" s="235">
        <v>4448.7947999999997</v>
      </c>
      <c r="U133" s="235">
        <v>4448.7947999999997</v>
      </c>
      <c r="V133" s="235">
        <v>3913.0727665189547</v>
      </c>
    </row>
    <row r="134" spans="1:22" s="214" customFormat="1" ht="15" customHeight="1" x14ac:dyDescent="0.25">
      <c r="A134" s="215" t="s">
        <v>1026</v>
      </c>
      <c r="B134" s="215">
        <v>2</v>
      </c>
      <c r="C134" s="215">
        <v>2</v>
      </c>
      <c r="D134" s="215" t="s">
        <v>1007</v>
      </c>
      <c r="E134" s="215" t="s">
        <v>1008</v>
      </c>
      <c r="F134" s="215">
        <v>287</v>
      </c>
      <c r="G134" s="215" t="s">
        <v>39</v>
      </c>
      <c r="H134" s="215">
        <v>1</v>
      </c>
      <c r="I134" s="234">
        <v>27201</v>
      </c>
      <c r="J134" s="215">
        <v>1</v>
      </c>
      <c r="K134" s="215">
        <v>21</v>
      </c>
      <c r="L134" s="215">
        <v>1</v>
      </c>
      <c r="M134" s="215">
        <v>1</v>
      </c>
      <c r="N134" s="215" t="s">
        <v>1009</v>
      </c>
      <c r="O134" s="215">
        <v>13</v>
      </c>
      <c r="P134" s="235">
        <v>10000</v>
      </c>
      <c r="Q134" s="235">
        <f>185000+5000+2700+300</f>
        <v>193000</v>
      </c>
      <c r="R134" s="235">
        <f t="shared" si="2"/>
        <v>203000</v>
      </c>
      <c r="S134" s="235">
        <v>203000</v>
      </c>
      <c r="T134" s="235">
        <v>203000</v>
      </c>
      <c r="U134" s="235">
        <v>203000</v>
      </c>
      <c r="V134" s="235">
        <v>203000</v>
      </c>
    </row>
    <row r="135" spans="1:22" s="214" customFormat="1" ht="15" customHeight="1" x14ac:dyDescent="0.25">
      <c r="A135" s="215" t="s">
        <v>1026</v>
      </c>
      <c r="B135" s="215">
        <v>2</v>
      </c>
      <c r="C135" s="215">
        <v>2</v>
      </c>
      <c r="D135" s="215" t="s">
        <v>1007</v>
      </c>
      <c r="E135" s="215" t="s">
        <v>1008</v>
      </c>
      <c r="F135" s="215">
        <v>287</v>
      </c>
      <c r="G135" s="215" t="s">
        <v>39</v>
      </c>
      <c r="H135" s="215">
        <v>1</v>
      </c>
      <c r="I135" s="234">
        <v>29201</v>
      </c>
      <c r="J135" s="215">
        <v>1</v>
      </c>
      <c r="K135" s="215">
        <v>21</v>
      </c>
      <c r="L135" s="215">
        <v>1</v>
      </c>
      <c r="M135" s="215">
        <v>1</v>
      </c>
      <c r="N135" s="215" t="s">
        <v>1009</v>
      </c>
      <c r="O135" s="237">
        <v>13</v>
      </c>
      <c r="P135" s="235">
        <v>15000</v>
      </c>
      <c r="Q135" s="235"/>
      <c r="R135" s="235">
        <f t="shared" si="2"/>
        <v>15000</v>
      </c>
      <c r="S135" s="235">
        <v>14900.338400000001</v>
      </c>
      <c r="T135" s="235">
        <v>14900.338400000001</v>
      </c>
      <c r="U135" s="235">
        <v>14900.338400000001</v>
      </c>
      <c r="V135" s="235">
        <v>14900.338400000001</v>
      </c>
    </row>
    <row r="136" spans="1:22" s="214" customFormat="1" ht="15" customHeight="1" x14ac:dyDescent="0.25">
      <c r="A136" s="215" t="s">
        <v>1026</v>
      </c>
      <c r="B136" s="215">
        <v>2</v>
      </c>
      <c r="C136" s="215">
        <v>2</v>
      </c>
      <c r="D136" s="215" t="s">
        <v>1007</v>
      </c>
      <c r="E136" s="215" t="s">
        <v>1008</v>
      </c>
      <c r="F136" s="215">
        <v>287</v>
      </c>
      <c r="G136" s="215" t="s">
        <v>39</v>
      </c>
      <c r="H136" s="215">
        <v>1</v>
      </c>
      <c r="I136" s="234">
        <v>29301</v>
      </c>
      <c r="J136" s="215">
        <v>1</v>
      </c>
      <c r="K136" s="215">
        <v>21</v>
      </c>
      <c r="L136" s="215">
        <v>1</v>
      </c>
      <c r="M136" s="215">
        <v>1</v>
      </c>
      <c r="N136" s="215" t="s">
        <v>1009</v>
      </c>
      <c r="O136" s="215">
        <v>13</v>
      </c>
      <c r="P136" s="235">
        <v>3000</v>
      </c>
      <c r="Q136" s="235">
        <v>350</v>
      </c>
      <c r="R136" s="235">
        <f t="shared" si="2"/>
        <v>3350</v>
      </c>
      <c r="S136" s="235">
        <v>3340.6043999999997</v>
      </c>
      <c r="T136" s="235">
        <v>3340.6043999999997</v>
      </c>
      <c r="U136" s="235">
        <v>3340.6043999999997</v>
      </c>
      <c r="V136" s="235">
        <v>3340.6043999999997</v>
      </c>
    </row>
    <row r="137" spans="1:22" s="214" customFormat="1" ht="15" customHeight="1" x14ac:dyDescent="0.25">
      <c r="A137" s="215" t="s">
        <v>1026</v>
      </c>
      <c r="B137" s="215">
        <v>2</v>
      </c>
      <c r="C137" s="215">
        <v>2</v>
      </c>
      <c r="D137" s="215" t="s">
        <v>1007</v>
      </c>
      <c r="E137" s="215" t="s">
        <v>1008</v>
      </c>
      <c r="F137" s="215">
        <v>287</v>
      </c>
      <c r="G137" s="215" t="s">
        <v>39</v>
      </c>
      <c r="H137" s="215">
        <v>1</v>
      </c>
      <c r="I137" s="234">
        <v>29401</v>
      </c>
      <c r="J137" s="215">
        <v>1</v>
      </c>
      <c r="K137" s="215">
        <v>21</v>
      </c>
      <c r="L137" s="215">
        <v>1</v>
      </c>
      <c r="M137" s="215">
        <v>1</v>
      </c>
      <c r="N137" s="215" t="s">
        <v>1009</v>
      </c>
      <c r="O137" s="215">
        <v>13</v>
      </c>
      <c r="P137" s="235">
        <v>10000</v>
      </c>
      <c r="Q137" s="235">
        <v>-599.4</v>
      </c>
      <c r="R137" s="235">
        <f t="shared" si="2"/>
        <v>9400.6</v>
      </c>
      <c r="S137" s="235">
        <v>8153.0092000000004</v>
      </c>
      <c r="T137" s="235">
        <v>8153.0092000000004</v>
      </c>
      <c r="U137" s="235">
        <v>8153.0092000000004</v>
      </c>
      <c r="V137" s="235">
        <v>8153.0092000000004</v>
      </c>
    </row>
    <row r="138" spans="1:22" s="214" customFormat="1" ht="15" customHeight="1" x14ac:dyDescent="0.25">
      <c r="A138" s="215" t="s">
        <v>1026</v>
      </c>
      <c r="B138" s="215">
        <v>2</v>
      </c>
      <c r="C138" s="215">
        <v>2</v>
      </c>
      <c r="D138" s="215" t="s">
        <v>1007</v>
      </c>
      <c r="E138" s="215" t="s">
        <v>1008</v>
      </c>
      <c r="F138" s="215">
        <v>287</v>
      </c>
      <c r="G138" s="215" t="s">
        <v>39</v>
      </c>
      <c r="H138" s="215">
        <v>1</v>
      </c>
      <c r="I138" s="234">
        <v>29501</v>
      </c>
      <c r="J138" s="215">
        <v>1</v>
      </c>
      <c r="K138" s="215">
        <v>21</v>
      </c>
      <c r="L138" s="215">
        <v>1</v>
      </c>
      <c r="M138" s="215">
        <v>1</v>
      </c>
      <c r="N138" s="215" t="s">
        <v>1009</v>
      </c>
      <c r="O138" s="215">
        <v>13</v>
      </c>
      <c r="P138" s="235">
        <v>3999.9999999999995</v>
      </c>
      <c r="Q138" s="235"/>
      <c r="R138" s="235">
        <f t="shared" si="2"/>
        <v>3999.9999999999995</v>
      </c>
      <c r="S138" s="235"/>
      <c r="T138" s="235"/>
      <c r="U138" s="235"/>
      <c r="V138" s="235"/>
    </row>
    <row r="139" spans="1:22" s="214" customFormat="1" ht="15" customHeight="1" x14ac:dyDescent="0.25">
      <c r="A139" s="215" t="s">
        <v>1026</v>
      </c>
      <c r="B139" s="215">
        <v>2</v>
      </c>
      <c r="C139" s="215">
        <v>2</v>
      </c>
      <c r="D139" s="215" t="s">
        <v>1007</v>
      </c>
      <c r="E139" s="215" t="s">
        <v>1008</v>
      </c>
      <c r="F139" s="215">
        <v>287</v>
      </c>
      <c r="G139" s="215" t="s">
        <v>39</v>
      </c>
      <c r="H139" s="215">
        <v>1</v>
      </c>
      <c r="I139" s="234">
        <v>29601</v>
      </c>
      <c r="J139" s="215">
        <v>1</v>
      </c>
      <c r="K139" s="215">
        <v>21</v>
      </c>
      <c r="L139" s="215">
        <v>1</v>
      </c>
      <c r="M139" s="215">
        <v>1</v>
      </c>
      <c r="N139" s="215" t="s">
        <v>1009</v>
      </c>
      <c r="O139" s="215">
        <v>13</v>
      </c>
      <c r="P139" s="235">
        <v>64999.999999999985</v>
      </c>
      <c r="Q139" s="235">
        <f>29809.61+13527.29+77233.85</f>
        <v>120570.75</v>
      </c>
      <c r="R139" s="235">
        <f t="shared" si="2"/>
        <v>185570.75</v>
      </c>
      <c r="S139" s="235">
        <v>108336.90079999999</v>
      </c>
      <c r="T139" s="235">
        <v>108336.90079999999</v>
      </c>
      <c r="U139" s="235">
        <v>108336.90079999999</v>
      </c>
      <c r="V139" s="235">
        <v>101914.16030354834</v>
      </c>
    </row>
    <row r="140" spans="1:22" s="214" customFormat="1" ht="15" customHeight="1" x14ac:dyDescent="0.25">
      <c r="A140" s="215" t="s">
        <v>1026</v>
      </c>
      <c r="B140" s="215">
        <v>2</v>
      </c>
      <c r="C140" s="215">
        <v>2</v>
      </c>
      <c r="D140" s="215" t="s">
        <v>1007</v>
      </c>
      <c r="E140" s="215" t="s">
        <v>1008</v>
      </c>
      <c r="F140" s="215">
        <v>287</v>
      </c>
      <c r="G140" s="215" t="s">
        <v>39</v>
      </c>
      <c r="H140" s="215">
        <v>1</v>
      </c>
      <c r="I140" s="234">
        <v>31101</v>
      </c>
      <c r="J140" s="215">
        <v>1</v>
      </c>
      <c r="K140" s="215">
        <v>21</v>
      </c>
      <c r="L140" s="215">
        <v>1</v>
      </c>
      <c r="M140" s="215">
        <v>1</v>
      </c>
      <c r="N140" s="215" t="s">
        <v>1009</v>
      </c>
      <c r="O140" s="215">
        <v>13</v>
      </c>
      <c r="P140" s="235">
        <v>1600000</v>
      </c>
      <c r="Q140" s="235"/>
      <c r="R140" s="235">
        <f t="shared" si="2"/>
        <v>1600000</v>
      </c>
      <c r="S140" s="235">
        <v>228232</v>
      </c>
      <c r="T140" s="235">
        <v>228232</v>
      </c>
      <c r="U140" s="235">
        <v>228232</v>
      </c>
      <c r="V140" s="235">
        <v>228232</v>
      </c>
    </row>
    <row r="141" spans="1:22" s="214" customFormat="1" ht="15" customHeight="1" x14ac:dyDescent="0.25">
      <c r="A141" s="215" t="s">
        <v>1026</v>
      </c>
      <c r="B141" s="215">
        <v>2</v>
      </c>
      <c r="C141" s="215">
        <v>2</v>
      </c>
      <c r="D141" s="215" t="s">
        <v>1007</v>
      </c>
      <c r="E141" s="215" t="s">
        <v>1008</v>
      </c>
      <c r="F141" s="215">
        <v>287</v>
      </c>
      <c r="G141" s="215" t="s">
        <v>39</v>
      </c>
      <c r="H141" s="215">
        <v>1</v>
      </c>
      <c r="I141" s="234">
        <v>31301</v>
      </c>
      <c r="J141" s="215">
        <v>1</v>
      </c>
      <c r="K141" s="215">
        <v>21</v>
      </c>
      <c r="L141" s="215">
        <v>1</v>
      </c>
      <c r="M141" s="215">
        <v>1</v>
      </c>
      <c r="N141" s="215" t="s">
        <v>1009</v>
      </c>
      <c r="O141" s="237">
        <v>13</v>
      </c>
      <c r="P141" s="235">
        <v>42000</v>
      </c>
      <c r="Q141" s="235"/>
      <c r="R141" s="235">
        <f t="shared" si="2"/>
        <v>42000</v>
      </c>
      <c r="S141" s="235">
        <v>17806</v>
      </c>
      <c r="T141" s="235">
        <v>17806</v>
      </c>
      <c r="U141" s="235">
        <v>17806</v>
      </c>
      <c r="V141" s="235">
        <v>17806</v>
      </c>
    </row>
    <row r="142" spans="1:22" s="214" customFormat="1" ht="15" customHeight="1" x14ac:dyDescent="0.25">
      <c r="A142" s="215" t="s">
        <v>1026</v>
      </c>
      <c r="B142" s="215">
        <v>2</v>
      </c>
      <c r="C142" s="215">
        <v>2</v>
      </c>
      <c r="D142" s="215" t="s">
        <v>1007</v>
      </c>
      <c r="E142" s="215" t="s">
        <v>1008</v>
      </c>
      <c r="F142" s="215">
        <v>287</v>
      </c>
      <c r="G142" s="215" t="s">
        <v>39</v>
      </c>
      <c r="H142" s="215">
        <v>1</v>
      </c>
      <c r="I142" s="234">
        <v>31401</v>
      </c>
      <c r="J142" s="215">
        <v>1</v>
      </c>
      <c r="K142" s="215">
        <v>21</v>
      </c>
      <c r="L142" s="215">
        <v>1</v>
      </c>
      <c r="M142" s="215">
        <v>1</v>
      </c>
      <c r="N142" s="215" t="s">
        <v>1009</v>
      </c>
      <c r="O142" s="215">
        <v>13</v>
      </c>
      <c r="P142" s="235">
        <v>150000</v>
      </c>
      <c r="Q142" s="235"/>
      <c r="R142" s="235">
        <f t="shared" si="2"/>
        <v>150000</v>
      </c>
      <c r="S142" s="235">
        <v>87559.56</v>
      </c>
      <c r="T142" s="235">
        <v>87559.56</v>
      </c>
      <c r="U142" s="235">
        <v>87559.56</v>
      </c>
      <c r="V142" s="235">
        <v>87559.56</v>
      </c>
    </row>
    <row r="143" spans="1:22" s="214" customFormat="1" ht="15" customHeight="1" x14ac:dyDescent="0.25">
      <c r="A143" s="215" t="s">
        <v>1026</v>
      </c>
      <c r="B143" s="215">
        <v>2</v>
      </c>
      <c r="C143" s="215">
        <v>2</v>
      </c>
      <c r="D143" s="215" t="s">
        <v>1007</v>
      </c>
      <c r="E143" s="215" t="s">
        <v>1008</v>
      </c>
      <c r="F143" s="215">
        <v>287</v>
      </c>
      <c r="G143" s="215" t="s">
        <v>39</v>
      </c>
      <c r="H143" s="215">
        <v>1</v>
      </c>
      <c r="I143" s="234">
        <v>31501</v>
      </c>
      <c r="J143" s="215">
        <v>1</v>
      </c>
      <c r="K143" s="215">
        <v>21</v>
      </c>
      <c r="L143" s="215">
        <v>1</v>
      </c>
      <c r="M143" s="215">
        <v>1</v>
      </c>
      <c r="N143" s="215" t="s">
        <v>1009</v>
      </c>
      <c r="O143" s="237">
        <v>13</v>
      </c>
      <c r="P143" s="235">
        <v>2000.0000000000002</v>
      </c>
      <c r="Q143" s="235"/>
      <c r="R143" s="235">
        <f t="shared" si="2"/>
        <v>2000.0000000000002</v>
      </c>
      <c r="S143" s="235">
        <v>652.39</v>
      </c>
      <c r="T143" s="235">
        <v>652.39</v>
      </c>
      <c r="U143" s="235">
        <v>652.39</v>
      </c>
      <c r="V143" s="235">
        <v>652.39</v>
      </c>
    </row>
    <row r="144" spans="1:22" s="214" customFormat="1" ht="15" customHeight="1" x14ac:dyDescent="0.25">
      <c r="A144" s="215" t="s">
        <v>1026</v>
      </c>
      <c r="B144" s="215">
        <v>2</v>
      </c>
      <c r="C144" s="215">
        <v>2</v>
      </c>
      <c r="D144" s="215" t="s">
        <v>1007</v>
      </c>
      <c r="E144" s="215" t="s">
        <v>1008</v>
      </c>
      <c r="F144" s="215">
        <v>287</v>
      </c>
      <c r="G144" s="215" t="s">
        <v>39</v>
      </c>
      <c r="H144" s="215">
        <v>1</v>
      </c>
      <c r="I144" s="234">
        <v>31701</v>
      </c>
      <c r="J144" s="215">
        <v>1</v>
      </c>
      <c r="K144" s="215">
        <v>21</v>
      </c>
      <c r="L144" s="215">
        <v>1</v>
      </c>
      <c r="M144" s="215">
        <v>1</v>
      </c>
      <c r="N144" s="215" t="s">
        <v>1009</v>
      </c>
      <c r="O144" s="237">
        <v>13</v>
      </c>
      <c r="P144" s="235">
        <v>49999.999999999993</v>
      </c>
      <c r="Q144" s="235"/>
      <c r="R144" s="235">
        <f t="shared" si="2"/>
        <v>49999.999999999993</v>
      </c>
      <c r="S144" s="235">
        <v>18412.560000000001</v>
      </c>
      <c r="T144" s="235">
        <v>18412.560000000001</v>
      </c>
      <c r="U144" s="235">
        <v>18412.560000000001</v>
      </c>
      <c r="V144" s="235">
        <v>18412.560000000001</v>
      </c>
    </row>
    <row r="145" spans="1:22" s="214" customFormat="1" ht="15" customHeight="1" x14ac:dyDescent="0.25">
      <c r="A145" s="215" t="s">
        <v>1026</v>
      </c>
      <c r="B145" s="215">
        <v>2</v>
      </c>
      <c r="C145" s="215">
        <v>2</v>
      </c>
      <c r="D145" s="215" t="s">
        <v>1007</v>
      </c>
      <c r="E145" s="215" t="s">
        <v>1008</v>
      </c>
      <c r="F145" s="215">
        <v>287</v>
      </c>
      <c r="G145" s="215" t="s">
        <v>39</v>
      </c>
      <c r="H145" s="215">
        <v>1</v>
      </c>
      <c r="I145" s="234">
        <v>31801</v>
      </c>
      <c r="J145" s="215">
        <v>1</v>
      </c>
      <c r="K145" s="215">
        <v>21</v>
      </c>
      <c r="L145" s="215">
        <v>1</v>
      </c>
      <c r="M145" s="215">
        <v>1</v>
      </c>
      <c r="N145" s="215" t="s">
        <v>1009</v>
      </c>
      <c r="O145" s="237">
        <v>13</v>
      </c>
      <c r="P145" s="235">
        <v>2000.0000000000002</v>
      </c>
      <c r="Q145" s="235"/>
      <c r="R145" s="235">
        <f t="shared" si="2"/>
        <v>2000.0000000000002</v>
      </c>
      <c r="S145" s="235">
        <v>1148.9671228271163</v>
      </c>
      <c r="T145" s="235">
        <v>1148.9671228271163</v>
      </c>
      <c r="U145" s="235">
        <v>1148.9671228271163</v>
      </c>
      <c r="V145" s="235">
        <v>1148.9671228271163</v>
      </c>
    </row>
    <row r="146" spans="1:22" s="214" customFormat="1" ht="15" customHeight="1" x14ac:dyDescent="0.25">
      <c r="A146" s="215" t="s">
        <v>1026</v>
      </c>
      <c r="B146" s="215">
        <v>2</v>
      </c>
      <c r="C146" s="215">
        <v>2</v>
      </c>
      <c r="D146" s="215" t="s">
        <v>1007</v>
      </c>
      <c r="E146" s="215" t="s">
        <v>1008</v>
      </c>
      <c r="F146" s="215">
        <v>287</v>
      </c>
      <c r="G146" s="215" t="s">
        <v>39</v>
      </c>
      <c r="H146" s="215">
        <v>1</v>
      </c>
      <c r="I146" s="234">
        <v>32101</v>
      </c>
      <c r="J146" s="215">
        <v>1</v>
      </c>
      <c r="K146" s="215">
        <v>21</v>
      </c>
      <c r="L146" s="215">
        <v>1</v>
      </c>
      <c r="M146" s="215">
        <v>1</v>
      </c>
      <c r="N146" s="215" t="s">
        <v>1009</v>
      </c>
      <c r="O146" s="237">
        <v>13</v>
      </c>
      <c r="P146" s="235">
        <v>225000</v>
      </c>
      <c r="Q146" s="235"/>
      <c r="R146" s="235">
        <f t="shared" si="2"/>
        <v>225000</v>
      </c>
      <c r="S146" s="235"/>
      <c r="T146" s="235"/>
      <c r="U146" s="235"/>
      <c r="V146" s="235"/>
    </row>
    <row r="147" spans="1:22" s="214" customFormat="1" ht="15" customHeight="1" x14ac:dyDescent="0.25">
      <c r="A147" s="215" t="s">
        <v>1026</v>
      </c>
      <c r="B147" s="215">
        <v>2</v>
      </c>
      <c r="C147" s="215">
        <v>2</v>
      </c>
      <c r="D147" s="215" t="s">
        <v>1007</v>
      </c>
      <c r="E147" s="215" t="s">
        <v>1008</v>
      </c>
      <c r="F147" s="215">
        <v>287</v>
      </c>
      <c r="G147" s="215" t="s">
        <v>39</v>
      </c>
      <c r="H147" s="215">
        <v>1</v>
      </c>
      <c r="I147" s="234">
        <v>32201</v>
      </c>
      <c r="J147" s="215">
        <v>1</v>
      </c>
      <c r="K147" s="215">
        <v>21</v>
      </c>
      <c r="L147" s="215">
        <v>1</v>
      </c>
      <c r="M147" s="215">
        <v>1</v>
      </c>
      <c r="N147" s="215" t="s">
        <v>1009</v>
      </c>
      <c r="O147" s="215">
        <v>13</v>
      </c>
      <c r="P147" s="235">
        <v>650000</v>
      </c>
      <c r="Q147" s="235"/>
      <c r="R147" s="235">
        <f t="shared" si="2"/>
        <v>650000</v>
      </c>
      <c r="S147" s="235">
        <v>624144.96</v>
      </c>
      <c r="T147" s="235">
        <v>312072.48000000004</v>
      </c>
      <c r="U147" s="235">
        <v>312072.48000000004</v>
      </c>
      <c r="V147" s="235">
        <v>255576.6</v>
      </c>
    </row>
    <row r="148" spans="1:22" s="214" customFormat="1" ht="15" customHeight="1" x14ac:dyDescent="0.25">
      <c r="A148" s="215" t="s">
        <v>1026</v>
      </c>
      <c r="B148" s="215">
        <v>2</v>
      </c>
      <c r="C148" s="215">
        <v>2</v>
      </c>
      <c r="D148" s="215" t="s">
        <v>1007</v>
      </c>
      <c r="E148" s="215" t="s">
        <v>1008</v>
      </c>
      <c r="F148" s="215">
        <v>287</v>
      </c>
      <c r="G148" s="215" t="s">
        <v>39</v>
      </c>
      <c r="H148" s="215">
        <v>1</v>
      </c>
      <c r="I148" s="234">
        <v>32301</v>
      </c>
      <c r="J148" s="215">
        <v>1</v>
      </c>
      <c r="K148" s="215">
        <v>21</v>
      </c>
      <c r="L148" s="215">
        <v>1</v>
      </c>
      <c r="M148" s="215">
        <v>1</v>
      </c>
      <c r="N148" s="215" t="s">
        <v>1009</v>
      </c>
      <c r="O148" s="237">
        <v>13</v>
      </c>
      <c r="P148" s="235">
        <v>30000</v>
      </c>
      <c r="Q148" s="235">
        <f>-122.8-29508</f>
        <v>-29630.799999999999</v>
      </c>
      <c r="R148" s="235">
        <f t="shared" si="2"/>
        <v>369.20000000000073</v>
      </c>
      <c r="S148" s="235"/>
      <c r="T148" s="235"/>
      <c r="U148" s="235"/>
      <c r="V148" s="235"/>
    </row>
    <row r="149" spans="1:22" s="214" customFormat="1" ht="15" customHeight="1" x14ac:dyDescent="0.25">
      <c r="A149" s="215" t="s">
        <v>1026</v>
      </c>
      <c r="B149" s="215">
        <v>2</v>
      </c>
      <c r="C149" s="215">
        <v>2</v>
      </c>
      <c r="D149" s="215" t="s">
        <v>1007</v>
      </c>
      <c r="E149" s="215" t="s">
        <v>1008</v>
      </c>
      <c r="F149" s="215">
        <v>287</v>
      </c>
      <c r="G149" s="215" t="s">
        <v>39</v>
      </c>
      <c r="H149" s="215">
        <v>1</v>
      </c>
      <c r="I149" s="234">
        <v>33101</v>
      </c>
      <c r="J149" s="215">
        <v>1</v>
      </c>
      <c r="K149" s="215">
        <v>21</v>
      </c>
      <c r="L149" s="215">
        <v>1</v>
      </c>
      <c r="M149" s="215">
        <v>1</v>
      </c>
      <c r="N149" s="215" t="s">
        <v>1009</v>
      </c>
      <c r="O149" s="237">
        <v>13</v>
      </c>
      <c r="P149" s="235">
        <v>2606958.81</v>
      </c>
      <c r="Q149" s="235">
        <v>-468842.94</v>
      </c>
      <c r="R149" s="235">
        <f t="shared" si="2"/>
        <v>2138115.87</v>
      </c>
      <c r="S149" s="235">
        <v>2138115.8693083921</v>
      </c>
      <c r="T149" s="235">
        <v>1200484.7661595214</v>
      </c>
      <c r="U149" s="235">
        <v>1200484.7661595214</v>
      </c>
      <c r="V149" s="235">
        <v>526151.75539790618</v>
      </c>
    </row>
    <row r="150" spans="1:22" s="214" customFormat="1" ht="15" customHeight="1" x14ac:dyDescent="0.25">
      <c r="A150" s="215" t="s">
        <v>1026</v>
      </c>
      <c r="B150" s="215">
        <v>2</v>
      </c>
      <c r="C150" s="215">
        <v>2</v>
      </c>
      <c r="D150" s="215" t="s">
        <v>1007</v>
      </c>
      <c r="E150" s="215" t="s">
        <v>1008</v>
      </c>
      <c r="F150" s="215">
        <v>287</v>
      </c>
      <c r="G150" s="215" t="s">
        <v>39</v>
      </c>
      <c r="H150" s="215">
        <v>1</v>
      </c>
      <c r="I150" s="234">
        <v>33201</v>
      </c>
      <c r="J150" s="215">
        <v>1</v>
      </c>
      <c r="K150" s="215">
        <v>21</v>
      </c>
      <c r="L150" s="215">
        <v>1</v>
      </c>
      <c r="M150" s="215">
        <v>1</v>
      </c>
      <c r="N150" s="215" t="s">
        <v>1009</v>
      </c>
      <c r="O150" s="237">
        <v>13</v>
      </c>
      <c r="P150" s="235">
        <v>199999.99999999994</v>
      </c>
      <c r="Q150" s="235">
        <v>-27256.799999999999</v>
      </c>
      <c r="R150" s="235">
        <f t="shared" si="2"/>
        <v>172743.19999999995</v>
      </c>
      <c r="S150" s="235"/>
      <c r="T150" s="235"/>
      <c r="U150" s="235"/>
      <c r="V150" s="235"/>
    </row>
    <row r="151" spans="1:22" s="214" customFormat="1" ht="15" customHeight="1" x14ac:dyDescent="0.25">
      <c r="A151" s="215" t="s">
        <v>1026</v>
      </c>
      <c r="B151" s="215">
        <v>2</v>
      </c>
      <c r="C151" s="215">
        <v>2</v>
      </c>
      <c r="D151" s="215" t="s">
        <v>1007</v>
      </c>
      <c r="E151" s="215" t="s">
        <v>1008</v>
      </c>
      <c r="F151" s="215">
        <v>287</v>
      </c>
      <c r="G151" s="215" t="s">
        <v>39</v>
      </c>
      <c r="H151" s="215">
        <v>1</v>
      </c>
      <c r="I151" s="234">
        <v>33301</v>
      </c>
      <c r="J151" s="215">
        <v>1</v>
      </c>
      <c r="K151" s="215">
        <v>21</v>
      </c>
      <c r="L151" s="215">
        <v>1</v>
      </c>
      <c r="M151" s="215">
        <v>1</v>
      </c>
      <c r="N151" s="215" t="s">
        <v>1009</v>
      </c>
      <c r="O151" s="215">
        <v>13</v>
      </c>
      <c r="P151" s="235">
        <v>280000.00000000006</v>
      </c>
      <c r="Q151" s="235"/>
      <c r="R151" s="235">
        <f t="shared" si="2"/>
        <v>280000.00000000006</v>
      </c>
      <c r="S151" s="235">
        <v>133050.72000000003</v>
      </c>
      <c r="T151" s="235">
        <v>133050.72000000003</v>
      </c>
      <c r="U151" s="235">
        <v>133050.72000000003</v>
      </c>
      <c r="V151" s="235">
        <v>133050.72000000003</v>
      </c>
    </row>
    <row r="152" spans="1:22" s="214" customFormat="1" ht="15" customHeight="1" x14ac:dyDescent="0.25">
      <c r="A152" s="215" t="s">
        <v>1026</v>
      </c>
      <c r="B152" s="215">
        <v>2</v>
      </c>
      <c r="C152" s="215">
        <v>2</v>
      </c>
      <c r="D152" s="215" t="s">
        <v>1007</v>
      </c>
      <c r="E152" s="215" t="s">
        <v>1008</v>
      </c>
      <c r="F152" s="215">
        <v>287</v>
      </c>
      <c r="G152" s="215" t="s">
        <v>39</v>
      </c>
      <c r="H152" s="215">
        <v>1</v>
      </c>
      <c r="I152" s="234">
        <v>33302</v>
      </c>
      <c r="J152" s="215">
        <v>1</v>
      </c>
      <c r="K152" s="215">
        <v>21</v>
      </c>
      <c r="L152" s="215">
        <v>1</v>
      </c>
      <c r="M152" s="215">
        <v>1</v>
      </c>
      <c r="N152" s="215" t="s">
        <v>1009</v>
      </c>
      <c r="O152" s="237">
        <v>13</v>
      </c>
      <c r="P152" s="235">
        <v>220000.00000000006</v>
      </c>
      <c r="Q152" s="235"/>
      <c r="R152" s="235">
        <f t="shared" si="2"/>
        <v>220000.00000000006</v>
      </c>
      <c r="S152" s="235">
        <v>87000</v>
      </c>
      <c r="T152" s="235">
        <v>87000</v>
      </c>
      <c r="U152" s="235">
        <v>87000</v>
      </c>
      <c r="V152" s="235">
        <v>87000</v>
      </c>
    </row>
    <row r="153" spans="1:22" s="214" customFormat="1" ht="15" customHeight="1" x14ac:dyDescent="0.25">
      <c r="A153" s="215" t="s">
        <v>1026</v>
      </c>
      <c r="B153" s="215">
        <v>2</v>
      </c>
      <c r="C153" s="215">
        <v>2</v>
      </c>
      <c r="D153" s="215" t="s">
        <v>1007</v>
      </c>
      <c r="E153" s="215" t="s">
        <v>1008</v>
      </c>
      <c r="F153" s="215">
        <v>287</v>
      </c>
      <c r="G153" s="215" t="s">
        <v>39</v>
      </c>
      <c r="H153" s="215">
        <v>1</v>
      </c>
      <c r="I153" s="234">
        <v>33401</v>
      </c>
      <c r="J153" s="215">
        <v>1</v>
      </c>
      <c r="K153" s="215">
        <v>21</v>
      </c>
      <c r="L153" s="215">
        <v>1</v>
      </c>
      <c r="M153" s="215">
        <v>1</v>
      </c>
      <c r="N153" s="215" t="s">
        <v>1009</v>
      </c>
      <c r="O153" s="215">
        <v>13</v>
      </c>
      <c r="P153" s="235">
        <v>140000</v>
      </c>
      <c r="Q153" s="235"/>
      <c r="R153" s="235">
        <f t="shared" si="2"/>
        <v>140000</v>
      </c>
      <c r="S153" s="235"/>
      <c r="T153" s="235"/>
      <c r="U153" s="235"/>
      <c r="V153" s="235"/>
    </row>
    <row r="154" spans="1:22" s="214" customFormat="1" ht="15" customHeight="1" x14ac:dyDescent="0.25">
      <c r="A154" s="215" t="s">
        <v>1026</v>
      </c>
      <c r="B154" s="215">
        <v>2</v>
      </c>
      <c r="C154" s="215">
        <v>2</v>
      </c>
      <c r="D154" s="215" t="s">
        <v>1007</v>
      </c>
      <c r="E154" s="215" t="s">
        <v>1008</v>
      </c>
      <c r="F154" s="215">
        <v>287</v>
      </c>
      <c r="G154" s="215" t="s">
        <v>39</v>
      </c>
      <c r="H154" s="215">
        <v>1</v>
      </c>
      <c r="I154" s="234">
        <v>33603</v>
      </c>
      <c r="J154" s="215">
        <v>1</v>
      </c>
      <c r="K154" s="215">
        <v>21</v>
      </c>
      <c r="L154" s="215">
        <v>1</v>
      </c>
      <c r="M154" s="215">
        <v>1</v>
      </c>
      <c r="N154" s="215" t="s">
        <v>1009</v>
      </c>
      <c r="O154" s="215">
        <v>13</v>
      </c>
      <c r="P154" s="235">
        <v>40000.000000000007</v>
      </c>
      <c r="Q154" s="235"/>
      <c r="R154" s="235">
        <f t="shared" si="2"/>
        <v>40000.000000000007</v>
      </c>
      <c r="S154" s="235">
        <v>16580.169999999998</v>
      </c>
      <c r="T154" s="235">
        <v>16580.169999999998</v>
      </c>
      <c r="U154" s="235">
        <v>16580.169999999998</v>
      </c>
      <c r="V154" s="235">
        <v>1021.8750666024216</v>
      </c>
    </row>
    <row r="155" spans="1:22" s="214" customFormat="1" ht="15" customHeight="1" x14ac:dyDescent="0.25">
      <c r="A155" s="215" t="s">
        <v>1026</v>
      </c>
      <c r="B155" s="215">
        <v>2</v>
      </c>
      <c r="C155" s="215">
        <v>2</v>
      </c>
      <c r="D155" s="215" t="s">
        <v>1007</v>
      </c>
      <c r="E155" s="215" t="s">
        <v>1008</v>
      </c>
      <c r="F155" s="215">
        <v>287</v>
      </c>
      <c r="G155" s="215" t="s">
        <v>39</v>
      </c>
      <c r="H155" s="215">
        <v>1</v>
      </c>
      <c r="I155" s="234">
        <v>33608</v>
      </c>
      <c r="J155" s="215">
        <v>1</v>
      </c>
      <c r="K155" s="215">
        <v>21</v>
      </c>
      <c r="L155" s="215">
        <v>1</v>
      </c>
      <c r="M155" s="215">
        <v>1</v>
      </c>
      <c r="N155" s="215" t="s">
        <v>1009</v>
      </c>
      <c r="O155" s="237">
        <v>13</v>
      </c>
      <c r="P155" s="235">
        <v>110000</v>
      </c>
      <c r="Q155" s="235"/>
      <c r="R155" s="235">
        <f t="shared" si="2"/>
        <v>110000</v>
      </c>
      <c r="S155" s="235">
        <v>30842.971999999998</v>
      </c>
      <c r="T155" s="235">
        <v>30842.971999999998</v>
      </c>
      <c r="U155" s="235">
        <v>30842.971999999998</v>
      </c>
      <c r="V155" s="235">
        <v>20500.73</v>
      </c>
    </row>
    <row r="156" spans="1:22" s="214" customFormat="1" ht="15" customHeight="1" x14ac:dyDescent="0.25">
      <c r="A156" s="215" t="s">
        <v>1026</v>
      </c>
      <c r="B156" s="215">
        <v>2</v>
      </c>
      <c r="C156" s="215">
        <v>2</v>
      </c>
      <c r="D156" s="215" t="s">
        <v>1007</v>
      </c>
      <c r="E156" s="215" t="s">
        <v>1008</v>
      </c>
      <c r="F156" s="215">
        <v>287</v>
      </c>
      <c r="G156" s="215" t="s">
        <v>39</v>
      </c>
      <c r="H156" s="215">
        <v>1</v>
      </c>
      <c r="I156" s="234">
        <v>34101</v>
      </c>
      <c r="J156" s="215">
        <v>1</v>
      </c>
      <c r="K156" s="215">
        <v>21</v>
      </c>
      <c r="L156" s="215">
        <v>1</v>
      </c>
      <c r="M156" s="215">
        <v>1</v>
      </c>
      <c r="N156" s="215" t="s">
        <v>1009</v>
      </c>
      <c r="O156" s="215">
        <v>13</v>
      </c>
      <c r="P156" s="235">
        <v>60000</v>
      </c>
      <c r="Q156" s="235"/>
      <c r="R156" s="235">
        <f t="shared" si="2"/>
        <v>60000</v>
      </c>
      <c r="S156" s="235">
        <v>32009.130000000005</v>
      </c>
      <c r="T156" s="235">
        <v>32009.130000000005</v>
      </c>
      <c r="U156" s="235">
        <v>32009.130000000005</v>
      </c>
      <c r="V156" s="235">
        <v>32009.130000000005</v>
      </c>
    </row>
    <row r="157" spans="1:22" s="214" customFormat="1" ht="15" customHeight="1" x14ac:dyDescent="0.25">
      <c r="A157" s="215" t="s">
        <v>1026</v>
      </c>
      <c r="B157" s="215">
        <v>2</v>
      </c>
      <c r="C157" s="215">
        <v>2</v>
      </c>
      <c r="D157" s="215" t="s">
        <v>1007</v>
      </c>
      <c r="E157" s="215" t="s">
        <v>1008</v>
      </c>
      <c r="F157" s="215">
        <v>287</v>
      </c>
      <c r="G157" s="215" t="s">
        <v>39</v>
      </c>
      <c r="H157" s="215">
        <v>1</v>
      </c>
      <c r="I157" s="234">
        <v>34401</v>
      </c>
      <c r="J157" s="215">
        <v>1</v>
      </c>
      <c r="K157" s="215">
        <v>21</v>
      </c>
      <c r="L157" s="215">
        <v>1</v>
      </c>
      <c r="M157" s="215">
        <v>1</v>
      </c>
      <c r="N157" s="215" t="s">
        <v>1009</v>
      </c>
      <c r="O157" s="215">
        <v>13</v>
      </c>
      <c r="P157" s="235">
        <v>410297.14999999997</v>
      </c>
      <c r="Q157" s="235"/>
      <c r="R157" s="235">
        <f t="shared" si="2"/>
        <v>410297.14999999997</v>
      </c>
      <c r="S157" s="235">
        <v>143590.75999999998</v>
      </c>
      <c r="T157" s="235">
        <v>143590.75999999998</v>
      </c>
      <c r="U157" s="235">
        <v>143590.75999999998</v>
      </c>
      <c r="V157" s="235">
        <v>143590.75999999998</v>
      </c>
    </row>
    <row r="158" spans="1:22" s="214" customFormat="1" ht="15" customHeight="1" x14ac:dyDescent="0.25">
      <c r="A158" s="215" t="s">
        <v>1026</v>
      </c>
      <c r="B158" s="215">
        <v>2</v>
      </c>
      <c r="C158" s="215">
        <v>2</v>
      </c>
      <c r="D158" s="215" t="s">
        <v>1007</v>
      </c>
      <c r="E158" s="215" t="s">
        <v>1008</v>
      </c>
      <c r="F158" s="215">
        <v>287</v>
      </c>
      <c r="G158" s="215" t="s">
        <v>39</v>
      </c>
      <c r="H158" s="215">
        <v>1</v>
      </c>
      <c r="I158" s="234">
        <v>34701</v>
      </c>
      <c r="J158" s="215">
        <v>1</v>
      </c>
      <c r="K158" s="215">
        <v>21</v>
      </c>
      <c r="L158" s="215">
        <v>1</v>
      </c>
      <c r="M158" s="215">
        <v>1</v>
      </c>
      <c r="N158" s="215" t="s">
        <v>1009</v>
      </c>
      <c r="O158" s="237">
        <v>13</v>
      </c>
      <c r="P158" s="235">
        <v>7000</v>
      </c>
      <c r="Q158" s="235"/>
      <c r="R158" s="235">
        <f t="shared" si="2"/>
        <v>7000</v>
      </c>
      <c r="S158" s="235"/>
      <c r="T158" s="235"/>
      <c r="U158" s="235"/>
      <c r="V158" s="235"/>
    </row>
    <row r="159" spans="1:22" s="214" customFormat="1" ht="15" customHeight="1" x14ac:dyDescent="0.25">
      <c r="A159" s="215" t="s">
        <v>1026</v>
      </c>
      <c r="B159" s="215">
        <v>2</v>
      </c>
      <c r="C159" s="215">
        <v>2</v>
      </c>
      <c r="D159" s="215" t="s">
        <v>1007</v>
      </c>
      <c r="E159" s="215" t="s">
        <v>1008</v>
      </c>
      <c r="F159" s="215">
        <v>287</v>
      </c>
      <c r="G159" s="215" t="s">
        <v>39</v>
      </c>
      <c r="H159" s="215">
        <v>1</v>
      </c>
      <c r="I159" s="234">
        <v>35101</v>
      </c>
      <c r="J159" s="215">
        <v>1</v>
      </c>
      <c r="K159" s="215">
        <v>21</v>
      </c>
      <c r="L159" s="215">
        <v>1</v>
      </c>
      <c r="M159" s="215">
        <v>1</v>
      </c>
      <c r="N159" s="215" t="s">
        <v>1009</v>
      </c>
      <c r="O159" s="215">
        <v>13</v>
      </c>
      <c r="P159" s="235">
        <v>349999.99999999988</v>
      </c>
      <c r="Q159" s="235">
        <f>60000+30000+9500+5000+1038.52</f>
        <v>105538.52</v>
      </c>
      <c r="R159" s="235">
        <f t="shared" si="2"/>
        <v>455538.5199999999</v>
      </c>
      <c r="S159" s="235">
        <v>455538.52</v>
      </c>
      <c r="T159" s="235">
        <v>455538.52</v>
      </c>
      <c r="U159" s="235">
        <v>455538.52</v>
      </c>
      <c r="V159" s="235">
        <v>455538.52</v>
      </c>
    </row>
    <row r="160" spans="1:22" s="214" customFormat="1" ht="15" customHeight="1" x14ac:dyDescent="0.25">
      <c r="A160" s="215" t="s">
        <v>1026</v>
      </c>
      <c r="B160" s="215">
        <v>2</v>
      </c>
      <c r="C160" s="215">
        <v>2</v>
      </c>
      <c r="D160" s="215" t="s">
        <v>1007</v>
      </c>
      <c r="E160" s="215" t="s">
        <v>1008</v>
      </c>
      <c r="F160" s="215">
        <v>287</v>
      </c>
      <c r="G160" s="215" t="s">
        <v>39</v>
      </c>
      <c r="H160" s="215">
        <v>1</v>
      </c>
      <c r="I160" s="234">
        <v>35201</v>
      </c>
      <c r="J160" s="215">
        <v>1</v>
      </c>
      <c r="K160" s="215">
        <v>21</v>
      </c>
      <c r="L160" s="215">
        <v>1</v>
      </c>
      <c r="M160" s="215">
        <v>1</v>
      </c>
      <c r="N160" s="215" t="s">
        <v>1009</v>
      </c>
      <c r="O160" s="237">
        <v>13</v>
      </c>
      <c r="P160" s="235">
        <v>150000</v>
      </c>
      <c r="Q160" s="235">
        <f>135433-479+110000</f>
        <v>244954</v>
      </c>
      <c r="R160" s="235">
        <f t="shared" si="2"/>
        <v>394954</v>
      </c>
      <c r="S160" s="235">
        <v>394840.8</v>
      </c>
      <c r="T160" s="235">
        <v>394840.8</v>
      </c>
      <c r="U160" s="235">
        <v>394840.8</v>
      </c>
      <c r="V160" s="235">
        <v>367833.96326761274</v>
      </c>
    </row>
    <row r="161" spans="1:22" s="214" customFormat="1" ht="15" customHeight="1" x14ac:dyDescent="0.25">
      <c r="A161" s="215" t="s">
        <v>1026</v>
      </c>
      <c r="B161" s="215">
        <v>2</v>
      </c>
      <c r="C161" s="215">
        <v>2</v>
      </c>
      <c r="D161" s="215" t="s">
        <v>1007</v>
      </c>
      <c r="E161" s="215" t="s">
        <v>1008</v>
      </c>
      <c r="F161" s="215">
        <v>287</v>
      </c>
      <c r="G161" s="215" t="s">
        <v>39</v>
      </c>
      <c r="H161" s="215">
        <v>1</v>
      </c>
      <c r="I161" s="234">
        <v>35302</v>
      </c>
      <c r="J161" s="215">
        <v>1</v>
      </c>
      <c r="K161" s="215">
        <v>21</v>
      </c>
      <c r="L161" s="215">
        <v>1</v>
      </c>
      <c r="M161" s="215">
        <v>1</v>
      </c>
      <c r="N161" s="215" t="s">
        <v>1009</v>
      </c>
      <c r="O161" s="237">
        <v>13</v>
      </c>
      <c r="P161" s="235">
        <v>5000</v>
      </c>
      <c r="Q161" s="235"/>
      <c r="R161" s="235">
        <f t="shared" si="2"/>
        <v>5000</v>
      </c>
      <c r="S161" s="235"/>
      <c r="T161" s="235"/>
      <c r="U161" s="235"/>
      <c r="V161" s="235"/>
    </row>
    <row r="162" spans="1:22" s="214" customFormat="1" ht="15" customHeight="1" x14ac:dyDescent="0.25">
      <c r="A162" s="215" t="s">
        <v>1026</v>
      </c>
      <c r="B162" s="215">
        <v>2</v>
      </c>
      <c r="C162" s="215">
        <v>2</v>
      </c>
      <c r="D162" s="215" t="s">
        <v>1007</v>
      </c>
      <c r="E162" s="215" t="s">
        <v>1008</v>
      </c>
      <c r="F162" s="215">
        <v>287</v>
      </c>
      <c r="G162" s="215" t="s">
        <v>39</v>
      </c>
      <c r="H162" s="215">
        <v>1</v>
      </c>
      <c r="I162" s="234">
        <v>35501</v>
      </c>
      <c r="J162" s="215">
        <v>1</v>
      </c>
      <c r="K162" s="215">
        <v>21</v>
      </c>
      <c r="L162" s="215">
        <v>1</v>
      </c>
      <c r="M162" s="215">
        <v>1</v>
      </c>
      <c r="N162" s="215" t="s">
        <v>1009</v>
      </c>
      <c r="O162" s="215">
        <v>13</v>
      </c>
      <c r="P162" s="235">
        <v>106000.00000000001</v>
      </c>
      <c r="Q162" s="235"/>
      <c r="R162" s="235">
        <f t="shared" si="2"/>
        <v>106000.00000000001</v>
      </c>
      <c r="S162" s="235">
        <v>66540.576997625161</v>
      </c>
      <c r="T162" s="235">
        <v>66540.576997625161</v>
      </c>
      <c r="U162" s="235">
        <v>66540.576997625161</v>
      </c>
      <c r="V162" s="235">
        <v>61839.514184799962</v>
      </c>
    </row>
    <row r="163" spans="1:22" s="214" customFormat="1" ht="15" customHeight="1" x14ac:dyDescent="0.25">
      <c r="A163" s="215" t="s">
        <v>1026</v>
      </c>
      <c r="B163" s="215">
        <v>2</v>
      </c>
      <c r="C163" s="215">
        <v>2</v>
      </c>
      <c r="D163" s="215" t="s">
        <v>1007</v>
      </c>
      <c r="E163" s="215" t="s">
        <v>1008</v>
      </c>
      <c r="F163" s="215">
        <v>287</v>
      </c>
      <c r="G163" s="215" t="s">
        <v>39</v>
      </c>
      <c r="H163" s="215">
        <v>1</v>
      </c>
      <c r="I163" s="234">
        <v>35801</v>
      </c>
      <c r="J163" s="215">
        <v>1</v>
      </c>
      <c r="K163" s="215">
        <v>21</v>
      </c>
      <c r="L163" s="215">
        <v>1</v>
      </c>
      <c r="M163" s="215">
        <v>1</v>
      </c>
      <c r="N163" s="215" t="s">
        <v>1009</v>
      </c>
      <c r="O163" s="237">
        <v>13</v>
      </c>
      <c r="P163" s="235">
        <v>135000</v>
      </c>
      <c r="Q163" s="235"/>
      <c r="R163" s="235">
        <f t="shared" si="2"/>
        <v>135000</v>
      </c>
      <c r="S163" s="235">
        <v>77395.199999999997</v>
      </c>
      <c r="T163" s="235">
        <v>38697.599999999999</v>
      </c>
      <c r="U163" s="235">
        <v>38697.599999999999</v>
      </c>
      <c r="V163" s="235">
        <v>19348.8</v>
      </c>
    </row>
    <row r="164" spans="1:22" s="214" customFormat="1" ht="15" customHeight="1" x14ac:dyDescent="0.25">
      <c r="A164" s="215" t="s">
        <v>1026</v>
      </c>
      <c r="B164" s="215">
        <v>2</v>
      </c>
      <c r="C164" s="215">
        <v>2</v>
      </c>
      <c r="D164" s="215" t="s">
        <v>1007</v>
      </c>
      <c r="E164" s="215" t="s">
        <v>1008</v>
      </c>
      <c r="F164" s="215">
        <v>287</v>
      </c>
      <c r="G164" s="215" t="s">
        <v>39</v>
      </c>
      <c r="H164" s="215">
        <v>1</v>
      </c>
      <c r="I164" s="234">
        <v>35901</v>
      </c>
      <c r="J164" s="215">
        <v>1</v>
      </c>
      <c r="K164" s="215">
        <v>21</v>
      </c>
      <c r="L164" s="215">
        <v>1</v>
      </c>
      <c r="M164" s="215">
        <v>1</v>
      </c>
      <c r="N164" s="215" t="s">
        <v>1009</v>
      </c>
      <c r="O164" s="215">
        <v>13</v>
      </c>
      <c r="P164" s="235">
        <v>170000.00000000003</v>
      </c>
      <c r="Q164" s="235"/>
      <c r="R164" s="235">
        <f t="shared" si="2"/>
        <v>170000.00000000003</v>
      </c>
      <c r="S164" s="235">
        <v>90334.32</v>
      </c>
      <c r="T164" s="235">
        <v>31211.440000000002</v>
      </c>
      <c r="U164" s="235">
        <v>31211.440000000002</v>
      </c>
      <c r="V164" s="235">
        <v>1650</v>
      </c>
    </row>
    <row r="165" spans="1:22" s="214" customFormat="1" ht="15" customHeight="1" x14ac:dyDescent="0.25">
      <c r="A165" s="215" t="s">
        <v>1026</v>
      </c>
      <c r="B165" s="215">
        <v>2</v>
      </c>
      <c r="C165" s="215">
        <v>2</v>
      </c>
      <c r="D165" s="215" t="s">
        <v>1007</v>
      </c>
      <c r="E165" s="215" t="s">
        <v>1008</v>
      </c>
      <c r="F165" s="215">
        <v>287</v>
      </c>
      <c r="G165" s="215" t="s">
        <v>39</v>
      </c>
      <c r="H165" s="215">
        <v>1</v>
      </c>
      <c r="I165" s="234">
        <v>37101</v>
      </c>
      <c r="J165" s="215">
        <v>1</v>
      </c>
      <c r="K165" s="215">
        <v>21</v>
      </c>
      <c r="L165" s="215">
        <v>1</v>
      </c>
      <c r="M165" s="215">
        <v>1</v>
      </c>
      <c r="N165" s="215" t="s">
        <v>1009</v>
      </c>
      <c r="O165" s="215">
        <v>13</v>
      </c>
      <c r="P165" s="235">
        <v>140000</v>
      </c>
      <c r="Q165" s="235"/>
      <c r="R165" s="235">
        <f t="shared" si="2"/>
        <v>140000</v>
      </c>
      <c r="S165" s="235"/>
      <c r="T165" s="235"/>
      <c r="U165" s="235"/>
      <c r="V165" s="235"/>
    </row>
    <row r="166" spans="1:22" s="214" customFormat="1" ht="15" customHeight="1" x14ac:dyDescent="0.25">
      <c r="A166" s="215" t="s">
        <v>1026</v>
      </c>
      <c r="B166" s="215">
        <v>2</v>
      </c>
      <c r="C166" s="215">
        <v>2</v>
      </c>
      <c r="D166" s="215" t="s">
        <v>1007</v>
      </c>
      <c r="E166" s="215" t="s">
        <v>1008</v>
      </c>
      <c r="F166" s="215">
        <v>287</v>
      </c>
      <c r="G166" s="215" t="s">
        <v>39</v>
      </c>
      <c r="H166" s="215">
        <v>1</v>
      </c>
      <c r="I166" s="234">
        <v>37201</v>
      </c>
      <c r="J166" s="215">
        <v>1</v>
      </c>
      <c r="K166" s="215">
        <v>21</v>
      </c>
      <c r="L166" s="215">
        <v>1</v>
      </c>
      <c r="M166" s="215">
        <v>1</v>
      </c>
      <c r="N166" s="215" t="s">
        <v>1009</v>
      </c>
      <c r="O166" s="215">
        <v>13</v>
      </c>
      <c r="P166" s="235">
        <v>19999.999999999996</v>
      </c>
      <c r="Q166" s="235"/>
      <c r="R166" s="235">
        <f t="shared" si="2"/>
        <v>19999.999999999996</v>
      </c>
      <c r="S166" s="235"/>
      <c r="T166" s="235"/>
      <c r="U166" s="235"/>
      <c r="V166" s="235"/>
    </row>
    <row r="167" spans="1:22" s="214" customFormat="1" ht="15" customHeight="1" x14ac:dyDescent="0.25">
      <c r="A167" s="215" t="s">
        <v>1026</v>
      </c>
      <c r="B167" s="215">
        <v>2</v>
      </c>
      <c r="C167" s="215">
        <v>2</v>
      </c>
      <c r="D167" s="215" t="s">
        <v>1007</v>
      </c>
      <c r="E167" s="215" t="s">
        <v>1008</v>
      </c>
      <c r="F167" s="215">
        <v>287</v>
      </c>
      <c r="G167" s="215" t="s">
        <v>39</v>
      </c>
      <c r="H167" s="215">
        <v>1</v>
      </c>
      <c r="I167" s="234">
        <v>37501</v>
      </c>
      <c r="J167" s="215">
        <v>1</v>
      </c>
      <c r="K167" s="215">
        <v>21</v>
      </c>
      <c r="L167" s="215">
        <v>1</v>
      </c>
      <c r="M167" s="215">
        <v>1</v>
      </c>
      <c r="N167" s="215" t="s">
        <v>1009</v>
      </c>
      <c r="O167" s="215">
        <v>13</v>
      </c>
      <c r="P167" s="235">
        <v>300000</v>
      </c>
      <c r="Q167" s="235">
        <v>-15500</v>
      </c>
      <c r="R167" s="235">
        <f t="shared" si="2"/>
        <v>284500</v>
      </c>
      <c r="S167" s="235">
        <v>172800</v>
      </c>
      <c r="T167" s="235">
        <v>172800</v>
      </c>
      <c r="U167" s="235">
        <v>172800</v>
      </c>
      <c r="V167" s="235">
        <v>171524.2001640689</v>
      </c>
    </row>
    <row r="168" spans="1:22" s="214" customFormat="1" ht="15" customHeight="1" x14ac:dyDescent="0.25">
      <c r="A168" s="215" t="s">
        <v>1026</v>
      </c>
      <c r="B168" s="215">
        <v>2</v>
      </c>
      <c r="C168" s="215">
        <v>2</v>
      </c>
      <c r="D168" s="215" t="s">
        <v>1007</v>
      </c>
      <c r="E168" s="215" t="s">
        <v>1008</v>
      </c>
      <c r="F168" s="215">
        <v>287</v>
      </c>
      <c r="G168" s="215" t="s">
        <v>39</v>
      </c>
      <c r="H168" s="215">
        <v>1</v>
      </c>
      <c r="I168" s="234">
        <v>37502</v>
      </c>
      <c r="J168" s="215">
        <v>1</v>
      </c>
      <c r="K168" s="215">
        <v>21</v>
      </c>
      <c r="L168" s="215">
        <v>1</v>
      </c>
      <c r="M168" s="215">
        <v>1</v>
      </c>
      <c r="N168" s="215" t="s">
        <v>1009</v>
      </c>
      <c r="O168" s="215">
        <v>13</v>
      </c>
      <c r="P168" s="235">
        <v>110000</v>
      </c>
      <c r="Q168" s="235"/>
      <c r="R168" s="235">
        <f t="shared" si="2"/>
        <v>110000</v>
      </c>
      <c r="S168" s="235">
        <v>39300</v>
      </c>
      <c r="T168" s="235">
        <v>39300</v>
      </c>
      <c r="U168" s="235">
        <v>39300</v>
      </c>
      <c r="V168" s="235">
        <v>40245.41080680977</v>
      </c>
    </row>
    <row r="169" spans="1:22" s="214" customFormat="1" ht="15" customHeight="1" x14ac:dyDescent="0.25">
      <c r="A169" s="215" t="s">
        <v>1026</v>
      </c>
      <c r="B169" s="215">
        <v>2</v>
      </c>
      <c r="C169" s="215">
        <v>2</v>
      </c>
      <c r="D169" s="215" t="s">
        <v>1007</v>
      </c>
      <c r="E169" s="215" t="s">
        <v>1008</v>
      </c>
      <c r="F169" s="215">
        <v>287</v>
      </c>
      <c r="G169" s="215" t="s">
        <v>39</v>
      </c>
      <c r="H169" s="215">
        <v>1</v>
      </c>
      <c r="I169" s="234">
        <v>37801</v>
      </c>
      <c r="J169" s="215">
        <v>1</v>
      </c>
      <c r="K169" s="215">
        <v>21</v>
      </c>
      <c r="L169" s="215">
        <v>1</v>
      </c>
      <c r="M169" s="215">
        <v>1</v>
      </c>
      <c r="N169" s="215" t="s">
        <v>1009</v>
      </c>
      <c r="O169" s="215">
        <v>13</v>
      </c>
      <c r="P169" s="235">
        <v>7500</v>
      </c>
      <c r="Q169" s="235"/>
      <c r="R169" s="235">
        <f t="shared" si="2"/>
        <v>7500</v>
      </c>
      <c r="S169" s="235"/>
      <c r="T169" s="235"/>
      <c r="U169" s="235"/>
      <c r="V169" s="235"/>
    </row>
    <row r="170" spans="1:22" s="214" customFormat="1" ht="15" customHeight="1" x14ac:dyDescent="0.25">
      <c r="A170" s="215" t="s">
        <v>1026</v>
      </c>
      <c r="B170" s="215">
        <v>2</v>
      </c>
      <c r="C170" s="215">
        <v>2</v>
      </c>
      <c r="D170" s="215" t="s">
        <v>1007</v>
      </c>
      <c r="E170" s="215" t="s">
        <v>1008</v>
      </c>
      <c r="F170" s="215">
        <v>287</v>
      </c>
      <c r="G170" s="215" t="s">
        <v>39</v>
      </c>
      <c r="H170" s="215">
        <v>1</v>
      </c>
      <c r="I170" s="234">
        <v>37901</v>
      </c>
      <c r="J170" s="215">
        <v>1</v>
      </c>
      <c r="K170" s="215">
        <v>21</v>
      </c>
      <c r="L170" s="215">
        <v>1</v>
      </c>
      <c r="M170" s="215">
        <v>1</v>
      </c>
      <c r="N170" s="215" t="s">
        <v>1009</v>
      </c>
      <c r="O170" s="215">
        <v>13</v>
      </c>
      <c r="P170" s="235">
        <v>12000</v>
      </c>
      <c r="Q170" s="235"/>
      <c r="R170" s="235">
        <f t="shared" si="2"/>
        <v>12000</v>
      </c>
      <c r="S170" s="235"/>
      <c r="T170" s="235"/>
      <c r="U170" s="235"/>
      <c r="V170" s="235"/>
    </row>
    <row r="171" spans="1:22" s="214" customFormat="1" ht="15" customHeight="1" x14ac:dyDescent="0.25">
      <c r="A171" s="215" t="s">
        <v>1026</v>
      </c>
      <c r="B171" s="215">
        <v>2</v>
      </c>
      <c r="C171" s="215">
        <v>2</v>
      </c>
      <c r="D171" s="215" t="s">
        <v>1007</v>
      </c>
      <c r="E171" s="215" t="s">
        <v>1008</v>
      </c>
      <c r="F171" s="215">
        <v>287</v>
      </c>
      <c r="G171" s="215" t="s">
        <v>39</v>
      </c>
      <c r="H171" s="215">
        <v>1</v>
      </c>
      <c r="I171" s="234">
        <v>38101</v>
      </c>
      <c r="J171" s="215">
        <v>1</v>
      </c>
      <c r="K171" s="215">
        <v>21</v>
      </c>
      <c r="L171" s="215">
        <v>1</v>
      </c>
      <c r="M171" s="215">
        <v>1</v>
      </c>
      <c r="N171" s="215" t="s">
        <v>1009</v>
      </c>
      <c r="O171" s="215">
        <v>13</v>
      </c>
      <c r="P171" s="235">
        <v>15000</v>
      </c>
      <c r="Q171" s="235"/>
      <c r="R171" s="235">
        <f t="shared" si="2"/>
        <v>15000</v>
      </c>
      <c r="S171" s="235"/>
      <c r="T171" s="235"/>
      <c r="U171" s="235"/>
      <c r="V171" s="235"/>
    </row>
    <row r="172" spans="1:22" s="214" customFormat="1" ht="15" customHeight="1" x14ac:dyDescent="0.25">
      <c r="A172" s="215" t="s">
        <v>1026</v>
      </c>
      <c r="B172" s="215">
        <v>2</v>
      </c>
      <c r="C172" s="215">
        <v>2</v>
      </c>
      <c r="D172" s="215" t="s">
        <v>1007</v>
      </c>
      <c r="E172" s="215" t="s">
        <v>1008</v>
      </c>
      <c r="F172" s="215">
        <v>287</v>
      </c>
      <c r="G172" s="215" t="s">
        <v>39</v>
      </c>
      <c r="H172" s="215">
        <v>1</v>
      </c>
      <c r="I172" s="234">
        <v>38301</v>
      </c>
      <c r="J172" s="215">
        <v>1</v>
      </c>
      <c r="K172" s="215">
        <v>21</v>
      </c>
      <c r="L172" s="215">
        <v>1</v>
      </c>
      <c r="M172" s="215">
        <v>1</v>
      </c>
      <c r="N172" s="215" t="s">
        <v>1009</v>
      </c>
      <c r="O172" s="215">
        <v>13</v>
      </c>
      <c r="P172" s="235">
        <v>70000</v>
      </c>
      <c r="Q172" s="235"/>
      <c r="R172" s="235">
        <f t="shared" si="2"/>
        <v>70000</v>
      </c>
      <c r="S172" s="235"/>
      <c r="T172" s="235"/>
      <c r="U172" s="235"/>
      <c r="V172" s="235"/>
    </row>
    <row r="173" spans="1:22" s="214" customFormat="1" ht="15" customHeight="1" x14ac:dyDescent="0.25">
      <c r="A173" s="215" t="s">
        <v>1026</v>
      </c>
      <c r="B173" s="215">
        <v>2</v>
      </c>
      <c r="C173" s="215">
        <v>2</v>
      </c>
      <c r="D173" s="215" t="s">
        <v>1007</v>
      </c>
      <c r="E173" s="215" t="s">
        <v>1008</v>
      </c>
      <c r="F173" s="215">
        <v>287</v>
      </c>
      <c r="G173" s="215" t="s">
        <v>39</v>
      </c>
      <c r="H173" s="215">
        <v>1</v>
      </c>
      <c r="I173" s="234">
        <v>39201</v>
      </c>
      <c r="J173" s="215">
        <v>1</v>
      </c>
      <c r="K173" s="215">
        <v>21</v>
      </c>
      <c r="L173" s="215">
        <v>1</v>
      </c>
      <c r="M173" s="215">
        <v>1</v>
      </c>
      <c r="N173" s="215" t="s">
        <v>1009</v>
      </c>
      <c r="O173" s="215">
        <v>13</v>
      </c>
      <c r="P173" s="235">
        <v>4350000</v>
      </c>
      <c r="Q173" s="235">
        <v>-137000</v>
      </c>
      <c r="R173" s="235">
        <f t="shared" si="2"/>
        <v>4213000</v>
      </c>
      <c r="S173" s="235">
        <v>10825</v>
      </c>
      <c r="T173" s="235">
        <v>10825</v>
      </c>
      <c r="U173" s="235">
        <v>10825</v>
      </c>
      <c r="V173" s="235">
        <v>10825</v>
      </c>
    </row>
    <row r="174" spans="1:22" s="214" customFormat="1" ht="15" customHeight="1" x14ac:dyDescent="0.25">
      <c r="A174" s="215" t="s">
        <v>1026</v>
      </c>
      <c r="B174" s="215">
        <v>2</v>
      </c>
      <c r="C174" s="215">
        <v>2</v>
      </c>
      <c r="D174" s="215" t="s">
        <v>1007</v>
      </c>
      <c r="E174" s="215" t="s">
        <v>1008</v>
      </c>
      <c r="F174" s="215">
        <v>287</v>
      </c>
      <c r="G174" s="215" t="s">
        <v>39</v>
      </c>
      <c r="H174" s="215">
        <v>1</v>
      </c>
      <c r="I174" s="234">
        <v>39501</v>
      </c>
      <c r="J174" s="215">
        <v>1</v>
      </c>
      <c r="K174" s="215">
        <v>21</v>
      </c>
      <c r="L174" s="215">
        <v>1</v>
      </c>
      <c r="M174" s="215">
        <v>1</v>
      </c>
      <c r="N174" s="215" t="s">
        <v>1009</v>
      </c>
      <c r="O174" s="215">
        <v>13</v>
      </c>
      <c r="P174" s="235">
        <v>60000</v>
      </c>
      <c r="Q174" s="235"/>
      <c r="R174" s="235">
        <f t="shared" si="2"/>
        <v>60000</v>
      </c>
      <c r="S174" s="235"/>
      <c r="T174" s="235"/>
      <c r="U174" s="235"/>
      <c r="V174" s="235"/>
    </row>
    <row r="175" spans="1:22" s="214" customFormat="1" ht="15" customHeight="1" x14ac:dyDescent="0.25">
      <c r="A175" s="215" t="s">
        <v>1026</v>
      </c>
      <c r="B175" s="215">
        <v>2</v>
      </c>
      <c r="C175" s="215">
        <v>2</v>
      </c>
      <c r="D175" s="215" t="s">
        <v>1007</v>
      </c>
      <c r="E175" s="215" t="s">
        <v>1008</v>
      </c>
      <c r="F175" s="215">
        <v>287</v>
      </c>
      <c r="G175" s="215" t="s">
        <v>39</v>
      </c>
      <c r="H175" s="215">
        <v>1</v>
      </c>
      <c r="I175" s="234">
        <v>39801</v>
      </c>
      <c r="J175" s="215">
        <v>1</v>
      </c>
      <c r="K175" s="215">
        <v>21</v>
      </c>
      <c r="L175" s="215">
        <v>1</v>
      </c>
      <c r="M175" s="215">
        <v>1</v>
      </c>
      <c r="N175" s="215" t="s">
        <v>1009</v>
      </c>
      <c r="O175" s="215">
        <v>13</v>
      </c>
      <c r="P175" s="235">
        <v>740000.00000000012</v>
      </c>
      <c r="Q175" s="235"/>
      <c r="R175" s="235">
        <f t="shared" si="2"/>
        <v>740000.00000000012</v>
      </c>
      <c r="S175" s="235">
        <v>324831.86</v>
      </c>
      <c r="T175" s="235">
        <v>324831.86</v>
      </c>
      <c r="U175" s="235">
        <v>324831.86</v>
      </c>
      <c r="V175" s="239">
        <v>274689.11</v>
      </c>
    </row>
    <row r="176" spans="1:22" s="214" customFormat="1" ht="15" customHeight="1" x14ac:dyDescent="0.25">
      <c r="A176" s="215" t="s">
        <v>1026</v>
      </c>
      <c r="B176" s="215">
        <v>2</v>
      </c>
      <c r="C176" s="215">
        <v>2</v>
      </c>
      <c r="D176" s="215" t="s">
        <v>1007</v>
      </c>
      <c r="E176" s="215" t="s">
        <v>1008</v>
      </c>
      <c r="F176" s="215">
        <v>287</v>
      </c>
      <c r="G176" s="215" t="s">
        <v>39</v>
      </c>
      <c r="H176" s="215">
        <v>1</v>
      </c>
      <c r="I176" s="234">
        <v>42401</v>
      </c>
      <c r="J176" s="215">
        <v>1</v>
      </c>
      <c r="K176" s="215">
        <v>21</v>
      </c>
      <c r="L176" s="215">
        <v>1</v>
      </c>
      <c r="M176" s="215">
        <v>4</v>
      </c>
      <c r="N176" s="215" t="s">
        <v>1009</v>
      </c>
      <c r="O176" s="215">
        <v>13</v>
      </c>
      <c r="P176" s="235">
        <v>0</v>
      </c>
      <c r="Q176" s="235">
        <v>6296998.4399999995</v>
      </c>
      <c r="R176" s="235">
        <f t="shared" si="2"/>
        <v>6296998.4399999995</v>
      </c>
      <c r="S176" s="235">
        <v>6103911.4199999999</v>
      </c>
      <c r="T176" s="235">
        <v>6103911.4199999999</v>
      </c>
      <c r="U176" s="235">
        <v>6103911.4199999999</v>
      </c>
      <c r="V176" s="239">
        <v>6103911.4199999999</v>
      </c>
    </row>
    <row r="177" spans="1:22" s="214" customFormat="1" ht="15" customHeight="1" x14ac:dyDescent="0.25">
      <c r="A177" s="215" t="s">
        <v>1026</v>
      </c>
      <c r="B177" s="215">
        <v>2</v>
      </c>
      <c r="C177" s="215">
        <v>2</v>
      </c>
      <c r="D177" s="215" t="s">
        <v>1007</v>
      </c>
      <c r="E177" s="215" t="s">
        <v>1008</v>
      </c>
      <c r="F177" s="215">
        <v>287</v>
      </c>
      <c r="G177" s="215" t="s">
        <v>39</v>
      </c>
      <c r="H177" s="215">
        <v>1</v>
      </c>
      <c r="I177" s="234">
        <v>51101</v>
      </c>
      <c r="J177" s="215">
        <v>2</v>
      </c>
      <c r="K177" s="215">
        <v>21</v>
      </c>
      <c r="L177" s="215">
        <v>1</v>
      </c>
      <c r="M177" s="215">
        <v>1</v>
      </c>
      <c r="N177" s="215" t="s">
        <v>1009</v>
      </c>
      <c r="O177" s="215">
        <v>13</v>
      </c>
      <c r="P177" s="235">
        <v>0</v>
      </c>
      <c r="Q177" s="235">
        <v>88392</v>
      </c>
      <c r="R177" s="235">
        <f t="shared" si="2"/>
        <v>88392</v>
      </c>
      <c r="S177" s="235">
        <v>88392</v>
      </c>
      <c r="T177" s="235">
        <v>88392</v>
      </c>
      <c r="U177" s="235">
        <v>88392</v>
      </c>
      <c r="V177" s="239">
        <v>88392</v>
      </c>
    </row>
    <row r="178" spans="1:22" s="214" customFormat="1" ht="15" customHeight="1" x14ac:dyDescent="0.25">
      <c r="A178" s="215" t="s">
        <v>1026</v>
      </c>
      <c r="B178" s="215">
        <v>2</v>
      </c>
      <c r="C178" s="215">
        <v>2</v>
      </c>
      <c r="D178" s="215" t="s">
        <v>1007</v>
      </c>
      <c r="E178" s="215" t="s">
        <v>1008</v>
      </c>
      <c r="F178" s="215">
        <v>287</v>
      </c>
      <c r="G178" s="215" t="s">
        <v>39</v>
      </c>
      <c r="H178" s="215">
        <v>1</v>
      </c>
      <c r="I178" s="234">
        <v>61305</v>
      </c>
      <c r="J178" s="215">
        <v>1</v>
      </c>
      <c r="K178" s="215">
        <v>20</v>
      </c>
      <c r="L178" s="215">
        <v>1</v>
      </c>
      <c r="M178" s="215">
        <v>4</v>
      </c>
      <c r="N178" s="215" t="s">
        <v>1027</v>
      </c>
      <c r="O178" s="215">
        <v>13</v>
      </c>
      <c r="P178" s="235"/>
      <c r="Q178" s="235">
        <v>676005.1</v>
      </c>
      <c r="R178" s="235">
        <f>P178+Q178</f>
        <v>676005.1</v>
      </c>
      <c r="S178" s="235">
        <v>676005.1</v>
      </c>
      <c r="T178" s="235">
        <v>676005.1</v>
      </c>
      <c r="U178" s="235">
        <v>676005.1</v>
      </c>
      <c r="V178" s="240">
        <v>541840.07999999996</v>
      </c>
    </row>
    <row r="179" spans="1:22" s="214" customFormat="1" ht="15" customHeight="1" x14ac:dyDescent="0.25">
      <c r="A179" s="215" t="s">
        <v>1026</v>
      </c>
      <c r="B179" s="215">
        <v>2</v>
      </c>
      <c r="C179" s="215">
        <v>2</v>
      </c>
      <c r="D179" s="215" t="s">
        <v>1007</v>
      </c>
      <c r="E179" s="215" t="s">
        <v>1008</v>
      </c>
      <c r="F179" s="215">
        <v>287</v>
      </c>
      <c r="G179" s="215" t="s">
        <v>39</v>
      </c>
      <c r="H179" s="215">
        <v>1</v>
      </c>
      <c r="I179" s="234">
        <v>79901</v>
      </c>
      <c r="J179" s="215">
        <v>2</v>
      </c>
      <c r="K179" s="215">
        <v>21</v>
      </c>
      <c r="L179" s="215">
        <v>1</v>
      </c>
      <c r="M179" s="215">
        <v>1</v>
      </c>
      <c r="N179" s="215" t="s">
        <v>1009</v>
      </c>
      <c r="O179" s="215">
        <v>13</v>
      </c>
      <c r="P179" s="235">
        <v>123731586.09999999</v>
      </c>
      <c r="Q179" s="235"/>
      <c r="R179" s="235">
        <f t="shared" si="2"/>
        <v>123731586.09999999</v>
      </c>
      <c r="S179" s="235">
        <v>0</v>
      </c>
      <c r="T179" s="235">
        <v>0</v>
      </c>
      <c r="U179" s="235">
        <v>0</v>
      </c>
      <c r="V179" s="235">
        <v>0</v>
      </c>
    </row>
    <row r="180" spans="1:22" s="214" customFormat="1" ht="15" customHeight="1" x14ac:dyDescent="0.25">
      <c r="A180" s="215" t="s">
        <v>1026</v>
      </c>
      <c r="B180" s="215">
        <v>2</v>
      </c>
      <c r="C180" s="215">
        <v>2</v>
      </c>
      <c r="D180" s="215" t="s">
        <v>1007</v>
      </c>
      <c r="E180" s="215" t="s">
        <v>1008</v>
      </c>
      <c r="F180" s="215">
        <v>287</v>
      </c>
      <c r="G180" s="215" t="s">
        <v>39</v>
      </c>
      <c r="H180" s="215">
        <v>1</v>
      </c>
      <c r="I180" s="234">
        <v>91102</v>
      </c>
      <c r="J180" s="215">
        <v>1</v>
      </c>
      <c r="K180" s="215">
        <v>21</v>
      </c>
      <c r="L180" s="215">
        <v>1</v>
      </c>
      <c r="M180" s="215">
        <v>1</v>
      </c>
      <c r="N180" s="215" t="s">
        <v>1009</v>
      </c>
      <c r="O180" s="215">
        <v>13</v>
      </c>
      <c r="P180" s="235"/>
      <c r="Q180" s="235">
        <v>4300880.2300000004</v>
      </c>
      <c r="R180" s="235">
        <v>4300880.2300000004</v>
      </c>
      <c r="S180" s="235">
        <v>4300880.2300000004</v>
      </c>
      <c r="T180" s="235">
        <v>4300880.2300000004</v>
      </c>
      <c r="U180" s="235">
        <v>4300880.2300000004</v>
      </c>
      <c r="V180" s="235">
        <v>4300880.2300000004</v>
      </c>
    </row>
    <row r="181" spans="1:22" s="214" customFormat="1" ht="15" customHeight="1" x14ac:dyDescent="0.25">
      <c r="A181" s="215" t="s">
        <v>1026</v>
      </c>
      <c r="B181" s="215">
        <v>2</v>
      </c>
      <c r="C181" s="215">
        <v>2</v>
      </c>
      <c r="D181" s="215" t="s">
        <v>1007</v>
      </c>
      <c r="E181" s="215" t="s">
        <v>1008</v>
      </c>
      <c r="F181" s="215">
        <v>287</v>
      </c>
      <c r="G181" s="215" t="s">
        <v>39</v>
      </c>
      <c r="H181" s="215">
        <v>1</v>
      </c>
      <c r="I181" s="234">
        <v>92102</v>
      </c>
      <c r="J181" s="215">
        <v>1</v>
      </c>
      <c r="K181" s="215">
        <v>21</v>
      </c>
      <c r="L181" s="215">
        <v>1</v>
      </c>
      <c r="M181" s="215">
        <v>1</v>
      </c>
      <c r="N181" s="215" t="s">
        <v>1009</v>
      </c>
      <c r="O181" s="215">
        <v>13</v>
      </c>
      <c r="P181" s="235"/>
      <c r="Q181" s="235">
        <v>2890274.95</v>
      </c>
      <c r="R181" s="235">
        <f t="shared" si="2"/>
        <v>2890274.95</v>
      </c>
      <c r="S181" s="235">
        <v>2890274.94</v>
      </c>
      <c r="T181" s="235">
        <v>2890274.94</v>
      </c>
      <c r="U181" s="235">
        <v>2890274.94</v>
      </c>
      <c r="V181" s="235">
        <v>2890274.94</v>
      </c>
    </row>
    <row r="182" spans="1:22" s="214" customFormat="1" ht="15" customHeight="1" x14ac:dyDescent="0.25">
      <c r="A182" s="215" t="s">
        <v>1026</v>
      </c>
      <c r="B182" s="215">
        <v>2</v>
      </c>
      <c r="C182" s="215">
        <v>2</v>
      </c>
      <c r="D182" s="215" t="s">
        <v>1007</v>
      </c>
      <c r="E182" s="215" t="s">
        <v>1008</v>
      </c>
      <c r="F182" s="215">
        <v>287</v>
      </c>
      <c r="G182" s="215" t="s">
        <v>39</v>
      </c>
      <c r="H182" s="215">
        <v>1</v>
      </c>
      <c r="I182" s="234">
        <v>99101</v>
      </c>
      <c r="J182" s="215">
        <v>1</v>
      </c>
      <c r="K182" s="215">
        <v>21</v>
      </c>
      <c r="L182" s="215">
        <v>1</v>
      </c>
      <c r="M182" s="215">
        <v>1</v>
      </c>
      <c r="N182" s="215" t="s">
        <v>1009</v>
      </c>
      <c r="O182" s="215">
        <v>13</v>
      </c>
      <c r="P182" s="235"/>
      <c r="Q182" s="235">
        <v>2744826.91</v>
      </c>
      <c r="R182" s="235">
        <f t="shared" si="2"/>
        <v>2744826.91</v>
      </c>
      <c r="S182" s="235">
        <v>2744827.04</v>
      </c>
      <c r="T182" s="235">
        <v>2744827.04</v>
      </c>
      <c r="U182" s="235">
        <v>2744827.04</v>
      </c>
      <c r="V182" s="235">
        <v>2741827.04</v>
      </c>
    </row>
    <row r="183" spans="1:22" s="214" customFormat="1" ht="15" customHeight="1" x14ac:dyDescent="0.25">
      <c r="A183" s="215" t="s">
        <v>1026</v>
      </c>
      <c r="B183" s="215">
        <v>2</v>
      </c>
      <c r="C183" s="215">
        <v>2</v>
      </c>
      <c r="D183" s="215" t="s">
        <v>1007</v>
      </c>
      <c r="E183" s="215" t="s">
        <v>1008</v>
      </c>
      <c r="F183" s="215">
        <v>287</v>
      </c>
      <c r="G183" s="215" t="s">
        <v>39</v>
      </c>
      <c r="H183" s="215">
        <v>1</v>
      </c>
      <c r="I183" s="234" t="s">
        <v>1011</v>
      </c>
      <c r="J183" s="215">
        <v>1</v>
      </c>
      <c r="K183" s="215">
        <v>21</v>
      </c>
      <c r="L183" s="215">
        <v>1</v>
      </c>
      <c r="M183" s="215">
        <v>1</v>
      </c>
      <c r="N183" s="215" t="s">
        <v>1009</v>
      </c>
      <c r="O183" s="215">
        <v>13</v>
      </c>
      <c r="P183" s="235">
        <v>3982593.41</v>
      </c>
      <c r="Q183" s="235">
        <v>206424.33855453759</v>
      </c>
      <c r="R183" s="235">
        <f t="shared" si="2"/>
        <v>4189017.7485545375</v>
      </c>
      <c r="S183" s="235">
        <v>2797108.6</v>
      </c>
      <c r="T183" s="235">
        <v>2797108.6</v>
      </c>
      <c r="U183" s="235">
        <v>2797108.6</v>
      </c>
      <c r="V183" s="235">
        <v>2797108.6</v>
      </c>
    </row>
    <row r="184" spans="1:22" s="214" customFormat="1" ht="15" customHeight="1" x14ac:dyDescent="0.25">
      <c r="A184" s="215" t="s">
        <v>1026</v>
      </c>
      <c r="B184" s="215">
        <v>2</v>
      </c>
      <c r="C184" s="215">
        <v>2</v>
      </c>
      <c r="D184" s="215" t="s">
        <v>1007</v>
      </c>
      <c r="E184" s="215" t="s">
        <v>1008</v>
      </c>
      <c r="F184" s="215">
        <v>287</v>
      </c>
      <c r="G184" s="215" t="s">
        <v>39</v>
      </c>
      <c r="H184" s="215">
        <v>1</v>
      </c>
      <c r="I184" s="234" t="s">
        <v>1012</v>
      </c>
      <c r="J184" s="215">
        <v>1</v>
      </c>
      <c r="K184" s="215">
        <v>21</v>
      </c>
      <c r="L184" s="215">
        <v>1</v>
      </c>
      <c r="M184" s="215">
        <v>1</v>
      </c>
      <c r="N184" s="215" t="s">
        <v>1009</v>
      </c>
      <c r="O184" s="237">
        <v>13</v>
      </c>
      <c r="P184" s="235">
        <v>1990124.05</v>
      </c>
      <c r="Q184" s="235">
        <v>-212765.11792281328</v>
      </c>
      <c r="R184" s="235">
        <f t="shared" si="2"/>
        <v>1777358.9320771866</v>
      </c>
      <c r="S184" s="235">
        <v>448737.37964731222</v>
      </c>
      <c r="T184" s="235">
        <v>448737.37964731222</v>
      </c>
      <c r="U184" s="235">
        <v>288355.18431804102</v>
      </c>
      <c r="V184" s="235">
        <v>288355.18431804102</v>
      </c>
    </row>
    <row r="185" spans="1:22" s="214" customFormat="1" ht="15" customHeight="1" x14ac:dyDescent="0.25">
      <c r="A185" s="215" t="s">
        <v>1026</v>
      </c>
      <c r="B185" s="215">
        <v>2</v>
      </c>
      <c r="C185" s="215">
        <v>2</v>
      </c>
      <c r="D185" s="215" t="s">
        <v>1007</v>
      </c>
      <c r="E185" s="215" t="s">
        <v>1008</v>
      </c>
      <c r="F185" s="215">
        <v>287</v>
      </c>
      <c r="G185" s="215" t="s">
        <v>39</v>
      </c>
      <c r="H185" s="215">
        <v>1</v>
      </c>
      <c r="I185" s="234" t="s">
        <v>1013</v>
      </c>
      <c r="J185" s="215">
        <v>1</v>
      </c>
      <c r="K185" s="215">
        <v>21</v>
      </c>
      <c r="L185" s="215">
        <v>1</v>
      </c>
      <c r="M185" s="215">
        <v>1</v>
      </c>
      <c r="N185" s="215" t="s">
        <v>1009</v>
      </c>
      <c r="O185" s="237">
        <v>13</v>
      </c>
      <c r="P185" s="235">
        <v>456876.74</v>
      </c>
      <c r="Q185" s="235"/>
      <c r="R185" s="235">
        <f t="shared" si="2"/>
        <v>456876.74</v>
      </c>
      <c r="S185" s="235">
        <v>295325.03999999998</v>
      </c>
      <c r="T185" s="235">
        <v>295325.03999999998</v>
      </c>
      <c r="U185" s="235">
        <v>295325.03999999998</v>
      </c>
      <c r="V185" s="235">
        <v>295325.03999999998</v>
      </c>
    </row>
    <row r="186" spans="1:22" s="214" customFormat="1" ht="15" customHeight="1" x14ac:dyDescent="0.25">
      <c r="A186" s="215" t="s">
        <v>1026</v>
      </c>
      <c r="B186" s="215">
        <v>2</v>
      </c>
      <c r="C186" s="215">
        <v>2</v>
      </c>
      <c r="D186" s="215" t="s">
        <v>1007</v>
      </c>
      <c r="E186" s="215" t="s">
        <v>1008</v>
      </c>
      <c r="F186" s="215">
        <v>287</v>
      </c>
      <c r="G186" s="215" t="s">
        <v>39</v>
      </c>
      <c r="H186" s="215">
        <v>1</v>
      </c>
      <c r="I186" s="234" t="s">
        <v>1014</v>
      </c>
      <c r="J186" s="215">
        <v>1</v>
      </c>
      <c r="K186" s="215">
        <v>21</v>
      </c>
      <c r="L186" s="215">
        <v>1</v>
      </c>
      <c r="M186" s="215">
        <v>1</v>
      </c>
      <c r="N186" s="215" t="s">
        <v>1009</v>
      </c>
      <c r="O186" s="215">
        <v>13</v>
      </c>
      <c r="P186" s="235">
        <v>44121</v>
      </c>
      <c r="Q186" s="235"/>
      <c r="R186" s="235">
        <f t="shared" si="2"/>
        <v>44121</v>
      </c>
      <c r="S186" s="235"/>
      <c r="T186" s="235"/>
      <c r="U186" s="235"/>
      <c r="V186" s="235"/>
    </row>
    <row r="187" spans="1:22" s="214" customFormat="1" ht="15" customHeight="1" x14ac:dyDescent="0.25">
      <c r="A187" s="215" t="s">
        <v>1026</v>
      </c>
      <c r="B187" s="215">
        <v>2</v>
      </c>
      <c r="C187" s="215">
        <v>2</v>
      </c>
      <c r="D187" s="215" t="s">
        <v>1007</v>
      </c>
      <c r="E187" s="215" t="s">
        <v>1008</v>
      </c>
      <c r="F187" s="215">
        <v>287</v>
      </c>
      <c r="G187" s="215" t="s">
        <v>39</v>
      </c>
      <c r="H187" s="215">
        <v>1</v>
      </c>
      <c r="I187" s="234" t="s">
        <v>1015</v>
      </c>
      <c r="J187" s="215">
        <v>1</v>
      </c>
      <c r="K187" s="215">
        <v>21</v>
      </c>
      <c r="L187" s="215">
        <v>1</v>
      </c>
      <c r="M187" s="215">
        <v>1</v>
      </c>
      <c r="N187" s="215" t="s">
        <v>1009</v>
      </c>
      <c r="O187" s="237">
        <v>13</v>
      </c>
      <c r="P187" s="235">
        <v>129039.19000000002</v>
      </c>
      <c r="Q187" s="235"/>
      <c r="R187" s="235">
        <f t="shared" si="2"/>
        <v>129039.19000000002</v>
      </c>
      <c r="S187" s="235"/>
      <c r="T187" s="235"/>
      <c r="U187" s="235"/>
      <c r="V187" s="235"/>
    </row>
    <row r="188" spans="1:22" s="214" customFormat="1" ht="15" customHeight="1" x14ac:dyDescent="0.25">
      <c r="A188" s="215" t="s">
        <v>1026</v>
      </c>
      <c r="B188" s="215">
        <v>2</v>
      </c>
      <c r="C188" s="215">
        <v>2</v>
      </c>
      <c r="D188" s="215" t="s">
        <v>1007</v>
      </c>
      <c r="E188" s="215" t="s">
        <v>1008</v>
      </c>
      <c r="F188" s="215">
        <v>287</v>
      </c>
      <c r="G188" s="215" t="s">
        <v>39</v>
      </c>
      <c r="H188" s="215">
        <v>1</v>
      </c>
      <c r="I188" s="234" t="s">
        <v>1016</v>
      </c>
      <c r="J188" s="215">
        <v>1</v>
      </c>
      <c r="K188" s="215">
        <v>21</v>
      </c>
      <c r="L188" s="215">
        <v>1</v>
      </c>
      <c r="M188" s="215">
        <v>1</v>
      </c>
      <c r="N188" s="215" t="s">
        <v>1009</v>
      </c>
      <c r="O188" s="237">
        <v>13</v>
      </c>
      <c r="P188" s="235">
        <v>1519697.69</v>
      </c>
      <c r="Q188" s="235"/>
      <c r="R188" s="235">
        <f t="shared" si="2"/>
        <v>1519697.69</v>
      </c>
      <c r="S188" s="235">
        <v>816277.05380537396</v>
      </c>
      <c r="T188" s="235">
        <v>816277.05380537396</v>
      </c>
      <c r="U188" s="235">
        <v>816277.05380537396</v>
      </c>
      <c r="V188" s="235">
        <v>816277.05380537396</v>
      </c>
    </row>
    <row r="189" spans="1:22" s="214" customFormat="1" ht="15" customHeight="1" x14ac:dyDescent="0.25">
      <c r="A189" s="215" t="s">
        <v>1026</v>
      </c>
      <c r="B189" s="215">
        <v>2</v>
      </c>
      <c r="C189" s="215">
        <v>2</v>
      </c>
      <c r="D189" s="215" t="s">
        <v>1007</v>
      </c>
      <c r="E189" s="215" t="s">
        <v>1008</v>
      </c>
      <c r="F189" s="215">
        <v>287</v>
      </c>
      <c r="G189" s="215" t="s">
        <v>39</v>
      </c>
      <c r="H189" s="215">
        <v>1</v>
      </c>
      <c r="I189" s="234" t="s">
        <v>1017</v>
      </c>
      <c r="J189" s="215">
        <v>1</v>
      </c>
      <c r="K189" s="215">
        <v>21</v>
      </c>
      <c r="L189" s="215">
        <v>1</v>
      </c>
      <c r="M189" s="215">
        <v>1</v>
      </c>
      <c r="N189" s="215" t="s">
        <v>1009</v>
      </c>
      <c r="O189" s="237">
        <v>13</v>
      </c>
      <c r="P189" s="235">
        <v>3738632.9599999995</v>
      </c>
      <c r="Q189" s="235"/>
      <c r="R189" s="235">
        <f t="shared" si="2"/>
        <v>3738632.9599999995</v>
      </c>
      <c r="S189" s="235">
        <v>1920436.7799999998</v>
      </c>
      <c r="T189" s="235">
        <v>1920436.7799999998</v>
      </c>
      <c r="U189" s="235">
        <v>1920436.7799999998</v>
      </c>
      <c r="V189" s="235">
        <v>1857802.7552385286</v>
      </c>
    </row>
    <row r="190" spans="1:22" s="214" customFormat="1" ht="15" customHeight="1" x14ac:dyDescent="0.25">
      <c r="A190" s="215" t="s">
        <v>1026</v>
      </c>
      <c r="B190" s="215">
        <v>2</v>
      </c>
      <c r="C190" s="215">
        <v>2</v>
      </c>
      <c r="D190" s="215" t="s">
        <v>1007</v>
      </c>
      <c r="E190" s="215" t="s">
        <v>1008</v>
      </c>
      <c r="F190" s="215">
        <v>287</v>
      </c>
      <c r="G190" s="215" t="s">
        <v>39</v>
      </c>
      <c r="H190" s="215">
        <v>1</v>
      </c>
      <c r="I190" s="234" t="s">
        <v>1028</v>
      </c>
      <c r="J190" s="215">
        <v>1</v>
      </c>
      <c r="K190" s="215">
        <v>21</v>
      </c>
      <c r="L190" s="215">
        <v>1</v>
      </c>
      <c r="M190" s="215">
        <v>1</v>
      </c>
      <c r="N190" s="215" t="s">
        <v>1009</v>
      </c>
      <c r="O190" s="215">
        <v>13</v>
      </c>
      <c r="P190" s="235">
        <v>482133.89</v>
      </c>
      <c r="Q190" s="235"/>
      <c r="R190" s="235">
        <f t="shared" si="2"/>
        <v>482133.89</v>
      </c>
      <c r="S190" s="235">
        <v>230653.60000000003</v>
      </c>
      <c r="T190" s="235">
        <v>230653.60000000003</v>
      </c>
      <c r="U190" s="235">
        <v>230653.60000000003</v>
      </c>
      <c r="V190" s="235">
        <v>230653.60000000003</v>
      </c>
    </row>
    <row r="191" spans="1:22" s="214" customFormat="1" ht="15" customHeight="1" x14ac:dyDescent="0.25">
      <c r="A191" s="215" t="s">
        <v>1026</v>
      </c>
      <c r="B191" s="215">
        <v>2</v>
      </c>
      <c r="C191" s="215">
        <v>2</v>
      </c>
      <c r="D191" s="215" t="s">
        <v>1007</v>
      </c>
      <c r="E191" s="215" t="s">
        <v>1008</v>
      </c>
      <c r="F191" s="215">
        <v>287</v>
      </c>
      <c r="G191" s="215" t="s">
        <v>39</v>
      </c>
      <c r="H191" s="215">
        <v>1</v>
      </c>
      <c r="I191" s="234" t="s">
        <v>1018</v>
      </c>
      <c r="J191" s="215">
        <v>1</v>
      </c>
      <c r="K191" s="215">
        <v>21</v>
      </c>
      <c r="L191" s="215">
        <v>1</v>
      </c>
      <c r="M191" s="215">
        <v>1</v>
      </c>
      <c r="N191" s="215" t="s">
        <v>1009</v>
      </c>
      <c r="O191" s="237">
        <v>13</v>
      </c>
      <c r="P191" s="235">
        <v>6947.11</v>
      </c>
      <c r="Q191" s="235"/>
      <c r="R191" s="235">
        <f t="shared" si="2"/>
        <v>6947.11</v>
      </c>
      <c r="S191" s="235">
        <v>3520</v>
      </c>
      <c r="T191" s="235">
        <v>3520</v>
      </c>
      <c r="U191" s="235">
        <v>3520</v>
      </c>
      <c r="V191" s="235">
        <v>3520</v>
      </c>
    </row>
    <row r="192" spans="1:22" s="214" customFormat="1" ht="15" customHeight="1" x14ac:dyDescent="0.25">
      <c r="A192" s="215" t="s">
        <v>1026</v>
      </c>
      <c r="B192" s="215">
        <v>2</v>
      </c>
      <c r="C192" s="215">
        <v>2</v>
      </c>
      <c r="D192" s="215" t="s">
        <v>1007</v>
      </c>
      <c r="E192" s="215" t="s">
        <v>1008</v>
      </c>
      <c r="F192" s="215">
        <v>287</v>
      </c>
      <c r="G192" s="215" t="s">
        <v>39</v>
      </c>
      <c r="H192" s="215">
        <v>1</v>
      </c>
      <c r="I192" s="234" t="s">
        <v>1029</v>
      </c>
      <c r="J192" s="215">
        <v>1</v>
      </c>
      <c r="K192" s="215">
        <v>21</v>
      </c>
      <c r="L192" s="215">
        <v>1</v>
      </c>
      <c r="M192" s="215">
        <v>1</v>
      </c>
      <c r="N192" s="215" t="s">
        <v>1009</v>
      </c>
      <c r="O192" s="215">
        <v>13</v>
      </c>
      <c r="P192" s="235">
        <v>801763.79999999993</v>
      </c>
      <c r="Q192" s="235"/>
      <c r="R192" s="235">
        <f t="shared" si="2"/>
        <v>801763.79999999993</v>
      </c>
      <c r="S192" s="235">
        <v>616431.26</v>
      </c>
      <c r="T192" s="235">
        <v>616431.26</v>
      </c>
      <c r="U192" s="235">
        <v>616431.26</v>
      </c>
      <c r="V192" s="235">
        <v>616431.26</v>
      </c>
    </row>
    <row r="193" spans="1:22" s="214" customFormat="1" ht="15" customHeight="1" x14ac:dyDescent="0.25">
      <c r="A193" s="215" t="s">
        <v>1026</v>
      </c>
      <c r="B193" s="215">
        <v>2</v>
      </c>
      <c r="C193" s="215">
        <v>2</v>
      </c>
      <c r="D193" s="215" t="s">
        <v>1007</v>
      </c>
      <c r="E193" s="215" t="s">
        <v>1008</v>
      </c>
      <c r="F193" s="215">
        <v>287</v>
      </c>
      <c r="G193" s="215" t="s">
        <v>39</v>
      </c>
      <c r="H193" s="215">
        <v>1</v>
      </c>
      <c r="I193" s="234" t="s">
        <v>1019</v>
      </c>
      <c r="J193" s="215">
        <v>1</v>
      </c>
      <c r="K193" s="215">
        <v>21</v>
      </c>
      <c r="L193" s="215">
        <v>1</v>
      </c>
      <c r="M193" s="215">
        <v>1</v>
      </c>
      <c r="N193" s="215" t="s">
        <v>1009</v>
      </c>
      <c r="O193" s="215">
        <v>13</v>
      </c>
      <c r="P193" s="235">
        <v>2268.0000000000005</v>
      </c>
      <c r="Q193" s="235"/>
      <c r="R193" s="235">
        <f t="shared" si="2"/>
        <v>2268.0000000000005</v>
      </c>
      <c r="S193" s="235">
        <v>1134</v>
      </c>
      <c r="T193" s="235">
        <v>1134</v>
      </c>
      <c r="U193" s="235">
        <v>1134</v>
      </c>
      <c r="V193" s="235">
        <v>1039.5</v>
      </c>
    </row>
    <row r="194" spans="1:22" s="214" customFormat="1" ht="15" customHeight="1" x14ac:dyDescent="0.25">
      <c r="A194" s="215" t="s">
        <v>1026</v>
      </c>
      <c r="B194" s="215">
        <v>2</v>
      </c>
      <c r="C194" s="215">
        <v>2</v>
      </c>
      <c r="D194" s="215" t="s">
        <v>1007</v>
      </c>
      <c r="E194" s="215" t="s">
        <v>1008</v>
      </c>
      <c r="F194" s="215">
        <v>287</v>
      </c>
      <c r="G194" s="215" t="s">
        <v>39</v>
      </c>
      <c r="H194" s="215">
        <v>1</v>
      </c>
      <c r="I194" s="234" t="s">
        <v>1020</v>
      </c>
      <c r="J194" s="215">
        <v>1</v>
      </c>
      <c r="K194" s="215">
        <v>21</v>
      </c>
      <c r="L194" s="215">
        <v>1</v>
      </c>
      <c r="M194" s="215">
        <v>1</v>
      </c>
      <c r="N194" s="215" t="s">
        <v>1009</v>
      </c>
      <c r="O194" s="237">
        <v>13</v>
      </c>
      <c r="P194" s="235">
        <v>18383.119999999995</v>
      </c>
      <c r="Q194" s="235"/>
      <c r="R194" s="235">
        <f t="shared" si="2"/>
        <v>18383.119999999995</v>
      </c>
      <c r="S194" s="235">
        <v>10047.240000000002</v>
      </c>
      <c r="T194" s="235">
        <v>10047.240000000002</v>
      </c>
      <c r="U194" s="235">
        <v>10047.240000000002</v>
      </c>
      <c r="V194" s="235">
        <v>10121.213648242168</v>
      </c>
    </row>
    <row r="195" spans="1:22" s="214" customFormat="1" ht="15" customHeight="1" x14ac:dyDescent="0.25">
      <c r="A195" s="215" t="s">
        <v>1026</v>
      </c>
      <c r="B195" s="215">
        <v>2</v>
      </c>
      <c r="C195" s="215">
        <v>2</v>
      </c>
      <c r="D195" s="215" t="s">
        <v>1007</v>
      </c>
      <c r="E195" s="215" t="s">
        <v>1008</v>
      </c>
      <c r="F195" s="215">
        <v>287</v>
      </c>
      <c r="G195" s="215" t="s">
        <v>39</v>
      </c>
      <c r="H195" s="215">
        <v>1</v>
      </c>
      <c r="I195" s="234" t="s">
        <v>1021</v>
      </c>
      <c r="J195" s="215">
        <v>1</v>
      </c>
      <c r="K195" s="215">
        <v>21</v>
      </c>
      <c r="L195" s="215">
        <v>1</v>
      </c>
      <c r="M195" s="215">
        <v>1</v>
      </c>
      <c r="N195" s="215" t="s">
        <v>1009</v>
      </c>
      <c r="O195" s="215">
        <v>13</v>
      </c>
      <c r="P195" s="235">
        <v>105420</v>
      </c>
      <c r="Q195" s="235"/>
      <c r="R195" s="235">
        <f t="shared" si="2"/>
        <v>105420</v>
      </c>
      <c r="S195" s="235">
        <v>83484</v>
      </c>
      <c r="T195" s="235">
        <v>83484</v>
      </c>
      <c r="U195" s="235">
        <v>83484</v>
      </c>
      <c r="V195" s="235">
        <v>83484</v>
      </c>
    </row>
    <row r="196" spans="1:22" s="214" customFormat="1" ht="15" customHeight="1" x14ac:dyDescent="0.25">
      <c r="A196" s="215" t="s">
        <v>1026</v>
      </c>
      <c r="B196" s="215">
        <v>2</v>
      </c>
      <c r="C196" s="215">
        <v>2</v>
      </c>
      <c r="D196" s="215" t="s">
        <v>1007</v>
      </c>
      <c r="E196" s="215" t="s">
        <v>1008</v>
      </c>
      <c r="F196" s="215">
        <v>287</v>
      </c>
      <c r="G196" s="215" t="s">
        <v>39</v>
      </c>
      <c r="H196" s="215">
        <v>1</v>
      </c>
      <c r="I196" s="234" t="s">
        <v>1022</v>
      </c>
      <c r="J196" s="215">
        <v>1</v>
      </c>
      <c r="K196" s="215">
        <v>21</v>
      </c>
      <c r="L196" s="215">
        <v>1</v>
      </c>
      <c r="M196" s="215">
        <v>1</v>
      </c>
      <c r="N196" s="215" t="s">
        <v>1009</v>
      </c>
      <c r="O196" s="215">
        <v>13</v>
      </c>
      <c r="P196" s="235">
        <v>1833513.0200000003</v>
      </c>
      <c r="Q196" s="235">
        <v>-158330.59968179488</v>
      </c>
      <c r="R196" s="235">
        <f t="shared" si="2"/>
        <v>1675182.4203182054</v>
      </c>
      <c r="S196" s="235">
        <v>847927.47503154166</v>
      </c>
      <c r="T196" s="235">
        <v>847927.47503154166</v>
      </c>
      <c r="U196" s="235">
        <v>288754.84586759709</v>
      </c>
      <c r="V196" s="235">
        <v>288754.84586759709</v>
      </c>
    </row>
    <row r="197" spans="1:22" s="214" customFormat="1" ht="15" customHeight="1" x14ac:dyDescent="0.25">
      <c r="A197" s="215" t="s">
        <v>1026</v>
      </c>
      <c r="B197" s="215">
        <v>2</v>
      </c>
      <c r="C197" s="215">
        <v>2</v>
      </c>
      <c r="D197" s="215" t="s">
        <v>1007</v>
      </c>
      <c r="E197" s="215" t="s">
        <v>1008</v>
      </c>
      <c r="F197" s="215">
        <v>287</v>
      </c>
      <c r="G197" s="215" t="s">
        <v>39</v>
      </c>
      <c r="H197" s="215">
        <v>1</v>
      </c>
      <c r="I197" s="234" t="s">
        <v>1025</v>
      </c>
      <c r="J197" s="215">
        <v>1</v>
      </c>
      <c r="K197" s="215">
        <v>21</v>
      </c>
      <c r="L197" s="215">
        <v>1</v>
      </c>
      <c r="M197" s="215">
        <v>1</v>
      </c>
      <c r="N197" s="215" t="s">
        <v>1009</v>
      </c>
      <c r="O197" s="215">
        <v>13</v>
      </c>
      <c r="P197" s="235">
        <v>304145.03999999998</v>
      </c>
      <c r="Q197" s="235"/>
      <c r="R197" s="235">
        <f t="shared" si="2"/>
        <v>304145.03999999998</v>
      </c>
      <c r="S197" s="235">
        <v>151697.51999999999</v>
      </c>
      <c r="T197" s="235">
        <v>151697.51999999999</v>
      </c>
      <c r="U197" s="235">
        <v>151697.51999999999</v>
      </c>
      <c r="V197" s="235">
        <v>151697.51999999999</v>
      </c>
    </row>
    <row r="198" spans="1:22" s="214" customFormat="1" ht="15" customHeight="1" x14ac:dyDescent="0.25">
      <c r="A198" s="215" t="s">
        <v>1026</v>
      </c>
      <c r="B198" s="215">
        <v>2</v>
      </c>
      <c r="C198" s="215">
        <v>2</v>
      </c>
      <c r="D198" s="215" t="s">
        <v>1007</v>
      </c>
      <c r="E198" s="215" t="s">
        <v>1008</v>
      </c>
      <c r="F198" s="215">
        <v>287</v>
      </c>
      <c r="G198" s="215" t="s">
        <v>39</v>
      </c>
      <c r="H198" s="215">
        <v>1</v>
      </c>
      <c r="I198" s="234" t="s">
        <v>1023</v>
      </c>
      <c r="J198" s="215">
        <v>1</v>
      </c>
      <c r="K198" s="215">
        <v>21</v>
      </c>
      <c r="L198" s="215">
        <v>1</v>
      </c>
      <c r="M198" s="215">
        <v>1</v>
      </c>
      <c r="N198" s="215" t="s">
        <v>1009</v>
      </c>
      <c r="O198" s="237">
        <v>13</v>
      </c>
      <c r="P198" s="235">
        <v>26659.989999999998</v>
      </c>
      <c r="Q198" s="235">
        <f>320.01+5000</f>
        <v>5320.01</v>
      </c>
      <c r="R198" s="235">
        <f t="shared" ref="R198:R263" si="3">P198+Q198</f>
        <v>31980</v>
      </c>
      <c r="S198" s="235">
        <v>26980</v>
      </c>
      <c r="T198" s="235">
        <v>26980</v>
      </c>
      <c r="U198" s="235">
        <v>26980</v>
      </c>
      <c r="V198" s="235">
        <v>26980</v>
      </c>
    </row>
    <row r="199" spans="1:22" s="214" customFormat="1" ht="15" customHeight="1" x14ac:dyDescent="0.25">
      <c r="A199" s="215" t="s">
        <v>1030</v>
      </c>
      <c r="B199" s="215">
        <v>2</v>
      </c>
      <c r="C199" s="215">
        <v>2</v>
      </c>
      <c r="D199" s="215" t="s">
        <v>1007</v>
      </c>
      <c r="E199" s="215" t="s">
        <v>1008</v>
      </c>
      <c r="F199" s="215">
        <v>448</v>
      </c>
      <c r="G199" s="215" t="s">
        <v>39</v>
      </c>
      <c r="H199" s="215">
        <v>1</v>
      </c>
      <c r="I199" s="234">
        <v>15404</v>
      </c>
      <c r="J199" s="215">
        <v>1</v>
      </c>
      <c r="K199" s="215">
        <v>21</v>
      </c>
      <c r="L199" s="215">
        <v>1</v>
      </c>
      <c r="M199" s="215">
        <v>1</v>
      </c>
      <c r="N199" s="215" t="s">
        <v>1009</v>
      </c>
      <c r="O199" s="215">
        <v>13</v>
      </c>
      <c r="P199" s="235"/>
      <c r="Q199" s="235">
        <f>54192.490578591+2870.63</f>
        <v>57063.120578590999</v>
      </c>
      <c r="R199" s="235">
        <f t="shared" si="3"/>
        <v>57063.120578590999</v>
      </c>
      <c r="S199" s="235">
        <v>57063.12</v>
      </c>
      <c r="T199" s="235">
        <v>57063.12</v>
      </c>
      <c r="U199" s="235">
        <v>57063.12</v>
      </c>
      <c r="V199" s="235">
        <v>57063.12</v>
      </c>
    </row>
    <row r="200" spans="1:22" s="214" customFormat="1" ht="15" customHeight="1" x14ac:dyDescent="0.25">
      <c r="A200" s="215" t="s">
        <v>1030</v>
      </c>
      <c r="B200" s="215">
        <v>2</v>
      </c>
      <c r="C200" s="215">
        <v>2</v>
      </c>
      <c r="D200" s="215" t="s">
        <v>1007</v>
      </c>
      <c r="E200" s="215" t="s">
        <v>1008</v>
      </c>
      <c r="F200" s="215">
        <v>448</v>
      </c>
      <c r="G200" s="215" t="s">
        <v>39</v>
      </c>
      <c r="H200" s="215">
        <v>1</v>
      </c>
      <c r="I200" s="234">
        <v>15409</v>
      </c>
      <c r="J200" s="215">
        <v>1</v>
      </c>
      <c r="K200" s="215">
        <v>21</v>
      </c>
      <c r="L200" s="215">
        <v>1</v>
      </c>
      <c r="M200" s="215">
        <v>1</v>
      </c>
      <c r="N200" s="215" t="s">
        <v>1009</v>
      </c>
      <c r="O200" s="215">
        <v>13</v>
      </c>
      <c r="P200" s="235">
        <v>80640</v>
      </c>
      <c r="Q200" s="235"/>
      <c r="R200" s="235">
        <f t="shared" si="3"/>
        <v>80640</v>
      </c>
      <c r="S200" s="235">
        <v>62880</v>
      </c>
      <c r="T200" s="235">
        <v>62880</v>
      </c>
      <c r="U200" s="235">
        <v>62880</v>
      </c>
      <c r="V200" s="235">
        <v>62880</v>
      </c>
    </row>
    <row r="201" spans="1:22" s="214" customFormat="1" ht="15" customHeight="1" x14ac:dyDescent="0.25">
      <c r="A201" s="215" t="s">
        <v>1030</v>
      </c>
      <c r="B201" s="215">
        <v>2</v>
      </c>
      <c r="C201" s="215">
        <v>2</v>
      </c>
      <c r="D201" s="215" t="s">
        <v>1007</v>
      </c>
      <c r="E201" s="215" t="s">
        <v>1008</v>
      </c>
      <c r="F201" s="215">
        <v>448</v>
      </c>
      <c r="G201" s="215" t="s">
        <v>39</v>
      </c>
      <c r="H201" s="215">
        <v>1</v>
      </c>
      <c r="I201" s="234">
        <v>15413</v>
      </c>
      <c r="J201" s="215">
        <v>1</v>
      </c>
      <c r="K201" s="215">
        <v>21</v>
      </c>
      <c r="L201" s="215">
        <v>1</v>
      </c>
      <c r="M201" s="215">
        <v>1</v>
      </c>
      <c r="N201" s="215" t="s">
        <v>1009</v>
      </c>
      <c r="O201" s="215">
        <v>13</v>
      </c>
      <c r="P201" s="235">
        <v>10799.990000000002</v>
      </c>
      <c r="Q201" s="235"/>
      <c r="R201" s="235">
        <f t="shared" si="3"/>
        <v>10799.990000000002</v>
      </c>
      <c r="S201" s="235">
        <v>8400</v>
      </c>
      <c r="T201" s="235">
        <v>8400</v>
      </c>
      <c r="U201" s="235">
        <v>8400</v>
      </c>
      <c r="V201" s="235">
        <v>8400</v>
      </c>
    </row>
    <row r="202" spans="1:22" s="214" customFormat="1" ht="15" customHeight="1" x14ac:dyDescent="0.25">
      <c r="A202" s="215" t="s">
        <v>1030</v>
      </c>
      <c r="B202" s="215">
        <v>2</v>
      </c>
      <c r="C202" s="215">
        <v>2</v>
      </c>
      <c r="D202" s="215" t="s">
        <v>1007</v>
      </c>
      <c r="E202" s="215" t="s">
        <v>1008</v>
      </c>
      <c r="F202" s="215">
        <v>448</v>
      </c>
      <c r="G202" s="215" t="s">
        <v>39</v>
      </c>
      <c r="H202" s="215">
        <v>1</v>
      </c>
      <c r="I202" s="234">
        <v>15416</v>
      </c>
      <c r="J202" s="215">
        <v>1</v>
      </c>
      <c r="K202" s="215">
        <v>21</v>
      </c>
      <c r="L202" s="215">
        <v>1</v>
      </c>
      <c r="M202" s="215">
        <v>1</v>
      </c>
      <c r="N202" s="215" t="s">
        <v>1009</v>
      </c>
      <c r="O202" s="215">
        <v>13</v>
      </c>
      <c r="P202" s="235">
        <v>5439.9900000000007</v>
      </c>
      <c r="Q202" s="235"/>
      <c r="R202" s="235">
        <f t="shared" si="3"/>
        <v>5439.9900000000007</v>
      </c>
      <c r="S202" s="235"/>
      <c r="T202" s="235"/>
      <c r="U202" s="235"/>
      <c r="V202" s="235"/>
    </row>
    <row r="203" spans="1:22" s="214" customFormat="1" ht="15" customHeight="1" x14ac:dyDescent="0.25">
      <c r="A203" s="215" t="s">
        <v>1030</v>
      </c>
      <c r="B203" s="215">
        <v>2</v>
      </c>
      <c r="C203" s="215">
        <v>2</v>
      </c>
      <c r="D203" s="215" t="s">
        <v>1007</v>
      </c>
      <c r="E203" s="215" t="s">
        <v>1008</v>
      </c>
      <c r="F203" s="215">
        <v>448</v>
      </c>
      <c r="G203" s="215" t="s">
        <v>39</v>
      </c>
      <c r="H203" s="215">
        <v>1</v>
      </c>
      <c r="I203" s="234">
        <v>15417</v>
      </c>
      <c r="J203" s="215">
        <v>1</v>
      </c>
      <c r="K203" s="215">
        <v>21</v>
      </c>
      <c r="L203" s="215">
        <v>1</v>
      </c>
      <c r="M203" s="215">
        <v>1</v>
      </c>
      <c r="N203" s="215" t="s">
        <v>1009</v>
      </c>
      <c r="O203" s="215">
        <v>13</v>
      </c>
      <c r="P203" s="235">
        <v>43263.98</v>
      </c>
      <c r="Q203" s="235"/>
      <c r="R203" s="235">
        <f t="shared" si="3"/>
        <v>43263.98</v>
      </c>
      <c r="S203" s="235">
        <v>33408</v>
      </c>
      <c r="T203" s="235">
        <v>33408</v>
      </c>
      <c r="U203" s="235">
        <v>33408</v>
      </c>
      <c r="V203" s="235">
        <v>33408</v>
      </c>
    </row>
    <row r="204" spans="1:22" s="214" customFormat="1" ht="15" customHeight="1" x14ac:dyDescent="0.25">
      <c r="A204" s="215" t="s">
        <v>1030</v>
      </c>
      <c r="B204" s="215">
        <v>2</v>
      </c>
      <c r="C204" s="215">
        <v>2</v>
      </c>
      <c r="D204" s="215" t="s">
        <v>1007</v>
      </c>
      <c r="E204" s="215" t="s">
        <v>1008</v>
      </c>
      <c r="F204" s="215">
        <v>448</v>
      </c>
      <c r="G204" s="215" t="s">
        <v>39</v>
      </c>
      <c r="H204" s="215">
        <v>1</v>
      </c>
      <c r="I204" s="234">
        <v>15418</v>
      </c>
      <c r="J204" s="215">
        <v>1</v>
      </c>
      <c r="K204" s="215">
        <v>21</v>
      </c>
      <c r="L204" s="215">
        <v>1</v>
      </c>
      <c r="M204" s="215">
        <v>1</v>
      </c>
      <c r="N204" s="215" t="s">
        <v>1009</v>
      </c>
      <c r="O204" s="215">
        <v>13</v>
      </c>
      <c r="P204" s="235"/>
      <c r="Q204" s="235">
        <v>34237.879999999997</v>
      </c>
      <c r="R204" s="235">
        <f t="shared" si="3"/>
        <v>34237.879999999997</v>
      </c>
      <c r="S204" s="235">
        <v>34237.879999999997</v>
      </c>
      <c r="T204" s="235">
        <v>34237.879999999997</v>
      </c>
      <c r="U204" s="235">
        <v>34237.879999999997</v>
      </c>
      <c r="V204" s="235">
        <v>34237.879999999997</v>
      </c>
    </row>
    <row r="205" spans="1:22" s="214" customFormat="1" ht="15" customHeight="1" x14ac:dyDescent="0.25">
      <c r="A205" s="215" t="s">
        <v>1030</v>
      </c>
      <c r="B205" s="215">
        <v>2</v>
      </c>
      <c r="C205" s="215">
        <v>2</v>
      </c>
      <c r="D205" s="215" t="s">
        <v>1007</v>
      </c>
      <c r="E205" s="215" t="s">
        <v>1008</v>
      </c>
      <c r="F205" s="215">
        <v>448</v>
      </c>
      <c r="G205" s="215" t="s">
        <v>39</v>
      </c>
      <c r="H205" s="215">
        <v>1</v>
      </c>
      <c r="I205" s="234">
        <v>15421</v>
      </c>
      <c r="J205" s="215">
        <v>1</v>
      </c>
      <c r="K205" s="215">
        <v>21</v>
      </c>
      <c r="L205" s="215">
        <v>1</v>
      </c>
      <c r="M205" s="215">
        <v>1</v>
      </c>
      <c r="N205" s="215" t="s">
        <v>1009</v>
      </c>
      <c r="O205" s="215">
        <v>13</v>
      </c>
      <c r="P205" s="235"/>
      <c r="Q205" s="235">
        <v>2440</v>
      </c>
      <c r="R205" s="235">
        <f>P205+Q205</f>
        <v>2440</v>
      </c>
      <c r="S205" s="235">
        <v>2440</v>
      </c>
      <c r="T205" s="235">
        <v>2440</v>
      </c>
      <c r="U205" s="235">
        <v>2440</v>
      </c>
      <c r="V205" s="235">
        <v>2440</v>
      </c>
    </row>
    <row r="206" spans="1:22" s="214" customFormat="1" ht="15" customHeight="1" x14ac:dyDescent="0.25">
      <c r="A206" s="215" t="s">
        <v>1030</v>
      </c>
      <c r="B206" s="215">
        <v>2</v>
      </c>
      <c r="C206" s="215">
        <v>2</v>
      </c>
      <c r="D206" s="215" t="s">
        <v>1007</v>
      </c>
      <c r="E206" s="215" t="s">
        <v>1008</v>
      </c>
      <c r="F206" s="215">
        <v>448</v>
      </c>
      <c r="G206" s="215" t="s">
        <v>39</v>
      </c>
      <c r="H206" s="215">
        <v>1</v>
      </c>
      <c r="I206" s="234">
        <v>15423</v>
      </c>
      <c r="J206" s="215">
        <v>1</v>
      </c>
      <c r="K206" s="215">
        <v>21</v>
      </c>
      <c r="L206" s="215">
        <v>1</v>
      </c>
      <c r="M206" s="215">
        <v>1</v>
      </c>
      <c r="N206" s="215" t="s">
        <v>1009</v>
      </c>
      <c r="O206" s="215">
        <v>13</v>
      </c>
      <c r="P206" s="235">
        <v>4719.9799999999996</v>
      </c>
      <c r="Q206" s="235"/>
      <c r="R206" s="235">
        <f t="shared" si="3"/>
        <v>4719.9799999999996</v>
      </c>
      <c r="S206" s="235"/>
      <c r="T206" s="235"/>
      <c r="U206" s="235"/>
      <c r="V206" s="235"/>
    </row>
    <row r="207" spans="1:22" s="214" customFormat="1" ht="15" customHeight="1" x14ac:dyDescent="0.25">
      <c r="A207" s="215" t="s">
        <v>1030</v>
      </c>
      <c r="B207" s="215">
        <v>2</v>
      </c>
      <c r="C207" s="215">
        <v>2</v>
      </c>
      <c r="D207" s="215" t="s">
        <v>1007</v>
      </c>
      <c r="E207" s="215" t="s">
        <v>1008</v>
      </c>
      <c r="F207" s="215">
        <v>448</v>
      </c>
      <c r="G207" s="215" t="s">
        <v>39</v>
      </c>
      <c r="H207" s="215">
        <v>1</v>
      </c>
      <c r="I207" s="234">
        <v>15424</v>
      </c>
      <c r="J207" s="215">
        <v>1</v>
      </c>
      <c r="K207" s="215">
        <v>21</v>
      </c>
      <c r="L207" s="215">
        <v>1</v>
      </c>
      <c r="M207" s="215">
        <v>1</v>
      </c>
      <c r="N207" s="215" t="s">
        <v>1009</v>
      </c>
      <c r="O207" s="215">
        <v>13</v>
      </c>
      <c r="P207" s="235">
        <v>4500.01</v>
      </c>
      <c r="Q207" s="235">
        <v>479.99</v>
      </c>
      <c r="R207" s="235">
        <f t="shared" si="3"/>
        <v>4980</v>
      </c>
      <c r="S207" s="235">
        <v>4980</v>
      </c>
      <c r="T207" s="235">
        <v>4980</v>
      </c>
      <c r="U207" s="235">
        <v>4980</v>
      </c>
      <c r="V207" s="235">
        <v>4980</v>
      </c>
    </row>
    <row r="208" spans="1:22" s="214" customFormat="1" ht="15" customHeight="1" x14ac:dyDescent="0.25">
      <c r="A208" s="215" t="s">
        <v>1030</v>
      </c>
      <c r="B208" s="215">
        <v>2</v>
      </c>
      <c r="C208" s="215">
        <v>2</v>
      </c>
      <c r="D208" s="215" t="s">
        <v>1007</v>
      </c>
      <c r="E208" s="215" t="s">
        <v>1008</v>
      </c>
      <c r="F208" s="215">
        <v>448</v>
      </c>
      <c r="G208" s="215" t="s">
        <v>39</v>
      </c>
      <c r="H208" s="215">
        <v>1</v>
      </c>
      <c r="I208" s="234">
        <v>15425</v>
      </c>
      <c r="J208" s="215">
        <v>1</v>
      </c>
      <c r="K208" s="215">
        <v>21</v>
      </c>
      <c r="L208" s="215">
        <v>1</v>
      </c>
      <c r="M208" s="215">
        <v>1</v>
      </c>
      <c r="N208" s="215" t="s">
        <v>1009</v>
      </c>
      <c r="O208" s="215">
        <v>13</v>
      </c>
      <c r="P208" s="235">
        <v>23855.01</v>
      </c>
      <c r="Q208" s="235"/>
      <c r="R208" s="235">
        <f t="shared" si="3"/>
        <v>23855.01</v>
      </c>
      <c r="S208" s="235">
        <v>18576</v>
      </c>
      <c r="T208" s="235">
        <v>18576</v>
      </c>
      <c r="U208" s="235">
        <v>18576</v>
      </c>
      <c r="V208" s="235">
        <v>18576</v>
      </c>
    </row>
    <row r="209" spans="1:22" s="214" customFormat="1" ht="15" customHeight="1" x14ac:dyDescent="0.25">
      <c r="A209" s="215" t="s">
        <v>1030</v>
      </c>
      <c r="B209" s="215">
        <v>2</v>
      </c>
      <c r="C209" s="215">
        <v>2</v>
      </c>
      <c r="D209" s="215" t="s">
        <v>1007</v>
      </c>
      <c r="E209" s="215" t="s">
        <v>1008</v>
      </c>
      <c r="F209" s="215">
        <v>448</v>
      </c>
      <c r="G209" s="215" t="s">
        <v>39</v>
      </c>
      <c r="H209" s="215">
        <v>1</v>
      </c>
      <c r="I209" s="234">
        <v>15427</v>
      </c>
      <c r="J209" s="215">
        <v>1</v>
      </c>
      <c r="K209" s="215">
        <v>21</v>
      </c>
      <c r="L209" s="215">
        <v>1</v>
      </c>
      <c r="M209" s="215">
        <v>1</v>
      </c>
      <c r="N209" s="215" t="s">
        <v>1009</v>
      </c>
      <c r="O209" s="215">
        <v>13</v>
      </c>
      <c r="P209" s="235">
        <v>7080</v>
      </c>
      <c r="Q209" s="235"/>
      <c r="R209" s="235">
        <f t="shared" si="3"/>
        <v>7080</v>
      </c>
      <c r="S209" s="235">
        <v>7080</v>
      </c>
      <c r="T209" s="235">
        <v>7080</v>
      </c>
      <c r="U209" s="235">
        <v>7080</v>
      </c>
      <c r="V209" s="235">
        <v>7080</v>
      </c>
    </row>
    <row r="210" spans="1:22" s="214" customFormat="1" ht="15" customHeight="1" x14ac:dyDescent="0.25">
      <c r="A210" s="215" t="s">
        <v>1030</v>
      </c>
      <c r="B210" s="215">
        <v>2</v>
      </c>
      <c r="C210" s="215">
        <v>2</v>
      </c>
      <c r="D210" s="215" t="s">
        <v>1007</v>
      </c>
      <c r="E210" s="215" t="s">
        <v>1008</v>
      </c>
      <c r="F210" s="215">
        <v>448</v>
      </c>
      <c r="G210" s="215" t="s">
        <v>39</v>
      </c>
      <c r="H210" s="215">
        <v>1</v>
      </c>
      <c r="I210" s="234">
        <v>16101</v>
      </c>
      <c r="J210" s="215">
        <v>1</v>
      </c>
      <c r="K210" s="215">
        <v>21</v>
      </c>
      <c r="L210" s="215">
        <v>1</v>
      </c>
      <c r="M210" s="215">
        <v>1</v>
      </c>
      <c r="N210" s="215" t="s">
        <v>1009</v>
      </c>
      <c r="O210" s="215">
        <v>13</v>
      </c>
      <c r="P210" s="235">
        <v>276731.15999999997</v>
      </c>
      <c r="Q210" s="235"/>
      <c r="R210" s="235">
        <f t="shared" si="3"/>
        <v>276731.15999999997</v>
      </c>
      <c r="S210" s="235"/>
      <c r="T210" s="235"/>
      <c r="U210" s="235"/>
      <c r="V210" s="235"/>
    </row>
    <row r="211" spans="1:22" s="214" customFormat="1" ht="15" customHeight="1" x14ac:dyDescent="0.25">
      <c r="A211" s="215" t="s">
        <v>1030</v>
      </c>
      <c r="B211" s="215">
        <v>2</v>
      </c>
      <c r="C211" s="215">
        <v>2</v>
      </c>
      <c r="D211" s="215" t="s">
        <v>1007</v>
      </c>
      <c r="E211" s="215" t="s">
        <v>1008</v>
      </c>
      <c r="F211" s="215">
        <v>448</v>
      </c>
      <c r="G211" s="215" t="s">
        <v>39</v>
      </c>
      <c r="H211" s="215">
        <v>1</v>
      </c>
      <c r="I211" s="234">
        <v>17105</v>
      </c>
      <c r="J211" s="215">
        <v>1</v>
      </c>
      <c r="K211" s="215">
        <v>21</v>
      </c>
      <c r="L211" s="215">
        <v>1</v>
      </c>
      <c r="M211" s="215">
        <v>1</v>
      </c>
      <c r="N211" s="215" t="s">
        <v>1009</v>
      </c>
      <c r="O211" s="215">
        <v>13</v>
      </c>
      <c r="P211" s="235">
        <v>13121.289999999997</v>
      </c>
      <c r="Q211" s="235"/>
      <c r="R211" s="235">
        <f t="shared" si="3"/>
        <v>13121.289999999997</v>
      </c>
      <c r="S211" s="235">
        <v>10234.56</v>
      </c>
      <c r="T211" s="235">
        <v>10234.56</v>
      </c>
      <c r="U211" s="235">
        <v>10234.56</v>
      </c>
      <c r="V211" s="235">
        <v>10234.56</v>
      </c>
    </row>
    <row r="212" spans="1:22" s="214" customFormat="1" ht="15" customHeight="1" x14ac:dyDescent="0.25">
      <c r="A212" s="215" t="s">
        <v>1030</v>
      </c>
      <c r="B212" s="215">
        <v>2</v>
      </c>
      <c r="C212" s="215">
        <v>2</v>
      </c>
      <c r="D212" s="215" t="s">
        <v>1007</v>
      </c>
      <c r="E212" s="215" t="s">
        <v>1008</v>
      </c>
      <c r="F212" s="215">
        <v>448</v>
      </c>
      <c r="G212" s="215" t="s">
        <v>39</v>
      </c>
      <c r="H212" s="215">
        <v>1</v>
      </c>
      <c r="I212" s="234">
        <v>21101</v>
      </c>
      <c r="J212" s="215">
        <v>1</v>
      </c>
      <c r="K212" s="215">
        <v>21</v>
      </c>
      <c r="L212" s="215">
        <v>1</v>
      </c>
      <c r="M212" s="215">
        <v>1</v>
      </c>
      <c r="N212" s="215" t="s">
        <v>1009</v>
      </c>
      <c r="O212" s="215">
        <v>13</v>
      </c>
      <c r="P212" s="235">
        <v>11500</v>
      </c>
      <c r="Q212" s="235"/>
      <c r="R212" s="235">
        <f t="shared" si="3"/>
        <v>11500</v>
      </c>
      <c r="S212" s="235">
        <v>5901.4303999999993</v>
      </c>
      <c r="T212" s="235">
        <v>5901.4303999999993</v>
      </c>
      <c r="U212" s="235">
        <v>5901.4303999999993</v>
      </c>
      <c r="V212" s="235">
        <v>1171.1446894927763</v>
      </c>
    </row>
    <row r="213" spans="1:22" s="214" customFormat="1" ht="15" customHeight="1" x14ac:dyDescent="0.25">
      <c r="A213" s="215" t="s">
        <v>1030</v>
      </c>
      <c r="B213" s="215">
        <v>2</v>
      </c>
      <c r="C213" s="215">
        <v>2</v>
      </c>
      <c r="D213" s="215" t="s">
        <v>1007</v>
      </c>
      <c r="E213" s="215" t="s">
        <v>1008</v>
      </c>
      <c r="F213" s="215">
        <v>448</v>
      </c>
      <c r="G213" s="215" t="s">
        <v>39</v>
      </c>
      <c r="H213" s="215">
        <v>1</v>
      </c>
      <c r="I213" s="234">
        <v>21401</v>
      </c>
      <c r="J213" s="215">
        <v>1</v>
      </c>
      <c r="K213" s="215">
        <v>21</v>
      </c>
      <c r="L213" s="215">
        <v>1</v>
      </c>
      <c r="M213" s="215">
        <v>1</v>
      </c>
      <c r="N213" s="215" t="s">
        <v>1009</v>
      </c>
      <c r="O213" s="215">
        <v>13</v>
      </c>
      <c r="P213" s="235">
        <v>15900</v>
      </c>
      <c r="Q213" s="235">
        <v>-2000</v>
      </c>
      <c r="R213" s="235">
        <f t="shared" si="3"/>
        <v>13900</v>
      </c>
      <c r="S213" s="235"/>
      <c r="T213" s="235"/>
      <c r="U213" s="235"/>
      <c r="V213" s="235"/>
    </row>
    <row r="214" spans="1:22" s="214" customFormat="1" ht="15" customHeight="1" x14ac:dyDescent="0.25">
      <c r="A214" s="215" t="s">
        <v>1030</v>
      </c>
      <c r="B214" s="215">
        <v>2</v>
      </c>
      <c r="C214" s="215">
        <v>2</v>
      </c>
      <c r="D214" s="215" t="s">
        <v>1007</v>
      </c>
      <c r="E214" s="215" t="s">
        <v>1008</v>
      </c>
      <c r="F214" s="215">
        <v>448</v>
      </c>
      <c r="G214" s="215" t="s">
        <v>39</v>
      </c>
      <c r="H214" s="215">
        <v>1</v>
      </c>
      <c r="I214" s="234">
        <v>21601</v>
      </c>
      <c r="J214" s="215">
        <v>1</v>
      </c>
      <c r="K214" s="215">
        <v>21</v>
      </c>
      <c r="L214" s="215">
        <v>1</v>
      </c>
      <c r="M214" s="215">
        <v>1</v>
      </c>
      <c r="N214" s="215" t="s">
        <v>1009</v>
      </c>
      <c r="O214" s="215">
        <v>13</v>
      </c>
      <c r="P214" s="235"/>
      <c r="Q214" s="235">
        <v>831.14</v>
      </c>
      <c r="R214" s="235">
        <f>P214+Q214</f>
        <v>831.14</v>
      </c>
      <c r="S214" s="235">
        <v>831.13499999999999</v>
      </c>
      <c r="T214" s="235">
        <v>831.13499999999999</v>
      </c>
      <c r="U214" s="235">
        <v>831.13499999999999</v>
      </c>
      <c r="V214" s="235">
        <v>831.13499999999999</v>
      </c>
    </row>
    <row r="215" spans="1:22" s="214" customFormat="1" ht="15" customHeight="1" x14ac:dyDescent="0.25">
      <c r="A215" s="215" t="s">
        <v>1030</v>
      </c>
      <c r="B215" s="215">
        <v>2</v>
      </c>
      <c r="C215" s="215">
        <v>2</v>
      </c>
      <c r="D215" s="215" t="s">
        <v>1007</v>
      </c>
      <c r="E215" s="215" t="s">
        <v>1008</v>
      </c>
      <c r="F215" s="215">
        <v>448</v>
      </c>
      <c r="G215" s="215" t="s">
        <v>39</v>
      </c>
      <c r="H215" s="215">
        <v>1</v>
      </c>
      <c r="I215" s="234">
        <v>21801</v>
      </c>
      <c r="J215" s="215">
        <v>1</v>
      </c>
      <c r="K215" s="215">
        <v>21</v>
      </c>
      <c r="L215" s="215">
        <v>1</v>
      </c>
      <c r="M215" s="215">
        <v>1</v>
      </c>
      <c r="N215" s="215" t="s">
        <v>1009</v>
      </c>
      <c r="O215" s="215">
        <v>13</v>
      </c>
      <c r="P215" s="235">
        <v>7291</v>
      </c>
      <c r="Q215" s="235">
        <v>478</v>
      </c>
      <c r="R215" s="235">
        <f t="shared" si="3"/>
        <v>7769</v>
      </c>
      <c r="S215" s="235">
        <v>7769</v>
      </c>
      <c r="T215" s="235">
        <v>7769</v>
      </c>
      <c r="U215" s="235">
        <v>7769</v>
      </c>
      <c r="V215" s="235">
        <v>7769</v>
      </c>
    </row>
    <row r="216" spans="1:22" s="214" customFormat="1" ht="15" customHeight="1" x14ac:dyDescent="0.25">
      <c r="A216" s="215" t="s">
        <v>1030</v>
      </c>
      <c r="B216" s="215">
        <v>2</v>
      </c>
      <c r="C216" s="215">
        <v>2</v>
      </c>
      <c r="D216" s="215" t="s">
        <v>1007</v>
      </c>
      <c r="E216" s="215" t="s">
        <v>1008</v>
      </c>
      <c r="F216" s="215">
        <v>448</v>
      </c>
      <c r="G216" s="215" t="s">
        <v>39</v>
      </c>
      <c r="H216" s="215">
        <v>1</v>
      </c>
      <c r="I216" s="234">
        <v>22101</v>
      </c>
      <c r="J216" s="215">
        <v>1</v>
      </c>
      <c r="K216" s="215">
        <v>21</v>
      </c>
      <c r="L216" s="215">
        <v>1</v>
      </c>
      <c r="M216" s="215">
        <v>1</v>
      </c>
      <c r="N216" s="215" t="s">
        <v>1009</v>
      </c>
      <c r="O216" s="215">
        <v>13</v>
      </c>
      <c r="P216" s="235">
        <v>7500</v>
      </c>
      <c r="Q216" s="235">
        <v>-706.19</v>
      </c>
      <c r="R216" s="235">
        <f t="shared" si="3"/>
        <v>6793.8099999999995</v>
      </c>
      <c r="S216" s="235">
        <v>5038.93</v>
      </c>
      <c r="T216" s="235">
        <v>5038.924</v>
      </c>
      <c r="U216" s="235">
        <v>5038.924</v>
      </c>
      <c r="V216" s="235">
        <v>4447.2386641454286</v>
      </c>
    </row>
    <row r="217" spans="1:22" s="214" customFormat="1" ht="15" customHeight="1" x14ac:dyDescent="0.25">
      <c r="A217" s="215" t="s">
        <v>1030</v>
      </c>
      <c r="B217" s="215">
        <v>2</v>
      </c>
      <c r="C217" s="215">
        <v>2</v>
      </c>
      <c r="D217" s="215" t="s">
        <v>1007</v>
      </c>
      <c r="E217" s="215" t="s">
        <v>1008</v>
      </c>
      <c r="F217" s="215">
        <v>448</v>
      </c>
      <c r="G217" s="215" t="s">
        <v>39</v>
      </c>
      <c r="H217" s="215">
        <v>1</v>
      </c>
      <c r="I217" s="234">
        <v>26101</v>
      </c>
      <c r="J217" s="215">
        <v>1</v>
      </c>
      <c r="K217" s="215">
        <v>21</v>
      </c>
      <c r="L217" s="215">
        <v>1</v>
      </c>
      <c r="M217" s="215">
        <v>1</v>
      </c>
      <c r="N217" s="215" t="s">
        <v>1009</v>
      </c>
      <c r="O217" s="215">
        <v>13</v>
      </c>
      <c r="P217" s="235">
        <v>95806.749999999985</v>
      </c>
      <c r="Q217" s="235">
        <v>-9411.73</v>
      </c>
      <c r="R217" s="235">
        <f t="shared" si="3"/>
        <v>86395.01999999999</v>
      </c>
      <c r="S217" s="235">
        <v>37052.696799999991</v>
      </c>
      <c r="T217" s="235">
        <v>37052.696799999991</v>
      </c>
      <c r="U217" s="235">
        <v>37052.696799999991</v>
      </c>
      <c r="V217" s="235">
        <v>21570.336318867896</v>
      </c>
    </row>
    <row r="218" spans="1:22" s="214" customFormat="1" ht="15" customHeight="1" x14ac:dyDescent="0.25">
      <c r="A218" s="215" t="s">
        <v>1030</v>
      </c>
      <c r="B218" s="215">
        <v>2</v>
      </c>
      <c r="C218" s="215">
        <v>2</v>
      </c>
      <c r="D218" s="215" t="s">
        <v>1007</v>
      </c>
      <c r="E218" s="215" t="s">
        <v>1008</v>
      </c>
      <c r="F218" s="215">
        <v>448</v>
      </c>
      <c r="G218" s="215" t="s">
        <v>39</v>
      </c>
      <c r="H218" s="215">
        <v>1</v>
      </c>
      <c r="I218" s="234">
        <v>26102</v>
      </c>
      <c r="J218" s="215">
        <v>1</v>
      </c>
      <c r="K218" s="215">
        <v>21</v>
      </c>
      <c r="L218" s="215">
        <v>1</v>
      </c>
      <c r="M218" s="215">
        <v>1</v>
      </c>
      <c r="N218" s="215" t="s">
        <v>1009</v>
      </c>
      <c r="O218" s="215">
        <v>13</v>
      </c>
      <c r="P218" s="235">
        <v>1500</v>
      </c>
      <c r="Q218" s="235">
        <f>-586-243.6</f>
        <v>-829.6</v>
      </c>
      <c r="R218" s="235">
        <f t="shared" si="3"/>
        <v>670.4</v>
      </c>
      <c r="S218" s="235">
        <v>670.39879999999994</v>
      </c>
      <c r="T218" s="235">
        <v>670.39879999999994</v>
      </c>
      <c r="U218" s="235">
        <v>670.39879999999994</v>
      </c>
      <c r="V218" s="235">
        <v>589.66965322540545</v>
      </c>
    </row>
    <row r="219" spans="1:22" s="214" customFormat="1" ht="15" customHeight="1" x14ac:dyDescent="0.25">
      <c r="A219" s="215" t="s">
        <v>1030</v>
      </c>
      <c r="B219" s="215">
        <v>2</v>
      </c>
      <c r="C219" s="215">
        <v>2</v>
      </c>
      <c r="D219" s="215" t="s">
        <v>1007</v>
      </c>
      <c r="E219" s="215" t="s">
        <v>1008</v>
      </c>
      <c r="F219" s="215">
        <v>448</v>
      </c>
      <c r="G219" s="215" t="s">
        <v>39</v>
      </c>
      <c r="H219" s="215">
        <v>1</v>
      </c>
      <c r="I219" s="234">
        <v>27201</v>
      </c>
      <c r="J219" s="215">
        <v>1</v>
      </c>
      <c r="K219" s="215">
        <v>21</v>
      </c>
      <c r="L219" s="215">
        <v>1</v>
      </c>
      <c r="M219" s="215">
        <v>1</v>
      </c>
      <c r="N219" s="215" t="s">
        <v>1009</v>
      </c>
      <c r="O219" s="215">
        <v>13</v>
      </c>
      <c r="P219" s="235">
        <v>5000</v>
      </c>
      <c r="Q219" s="235">
        <v>-5000</v>
      </c>
      <c r="R219" s="235">
        <f t="shared" si="3"/>
        <v>0</v>
      </c>
      <c r="S219" s="235"/>
      <c r="T219" s="235"/>
      <c r="U219" s="235"/>
      <c r="V219" s="235"/>
    </row>
    <row r="220" spans="1:22" s="214" customFormat="1" ht="15" customHeight="1" x14ac:dyDescent="0.25">
      <c r="A220" s="215" t="s">
        <v>1030</v>
      </c>
      <c r="B220" s="215">
        <v>2</v>
      </c>
      <c r="C220" s="215">
        <v>2</v>
      </c>
      <c r="D220" s="215" t="s">
        <v>1007</v>
      </c>
      <c r="E220" s="215" t="s">
        <v>1008</v>
      </c>
      <c r="F220" s="215">
        <v>448</v>
      </c>
      <c r="G220" s="215" t="s">
        <v>39</v>
      </c>
      <c r="H220" s="215">
        <v>1</v>
      </c>
      <c r="I220" s="234">
        <v>29101</v>
      </c>
      <c r="J220" s="215">
        <v>1</v>
      </c>
      <c r="K220" s="215">
        <v>21</v>
      </c>
      <c r="L220" s="215">
        <v>1</v>
      </c>
      <c r="M220" s="215">
        <v>1</v>
      </c>
      <c r="N220" s="215" t="s">
        <v>1009</v>
      </c>
      <c r="O220" s="215">
        <v>13</v>
      </c>
      <c r="P220" s="235">
        <v>1400.0000000000002</v>
      </c>
      <c r="Q220" s="235"/>
      <c r="R220" s="235">
        <f t="shared" si="3"/>
        <v>1400.0000000000002</v>
      </c>
      <c r="S220" s="235"/>
      <c r="T220" s="235"/>
      <c r="U220" s="235"/>
      <c r="V220" s="235"/>
    </row>
    <row r="221" spans="1:22" s="214" customFormat="1" ht="15" customHeight="1" x14ac:dyDescent="0.25">
      <c r="A221" s="215" t="s">
        <v>1030</v>
      </c>
      <c r="B221" s="215">
        <v>2</v>
      </c>
      <c r="C221" s="215">
        <v>2</v>
      </c>
      <c r="D221" s="215" t="s">
        <v>1007</v>
      </c>
      <c r="E221" s="215" t="s">
        <v>1008</v>
      </c>
      <c r="F221" s="215">
        <v>448</v>
      </c>
      <c r="G221" s="215" t="s">
        <v>39</v>
      </c>
      <c r="H221" s="215">
        <v>1</v>
      </c>
      <c r="I221" s="234">
        <v>29201</v>
      </c>
      <c r="J221" s="215">
        <v>1</v>
      </c>
      <c r="K221" s="215">
        <v>21</v>
      </c>
      <c r="L221" s="215">
        <v>1</v>
      </c>
      <c r="M221" s="215">
        <v>1</v>
      </c>
      <c r="N221" s="215" t="s">
        <v>1009</v>
      </c>
      <c r="O221" s="215">
        <v>13</v>
      </c>
      <c r="P221" s="235"/>
      <c r="Q221" s="235">
        <v>156.94999999999999</v>
      </c>
      <c r="R221" s="235">
        <f t="shared" si="3"/>
        <v>156.94999999999999</v>
      </c>
      <c r="S221" s="235">
        <v>156.95480000000001</v>
      </c>
      <c r="T221" s="235">
        <v>156.95480000000001</v>
      </c>
      <c r="U221" s="235">
        <v>156.95480000000001</v>
      </c>
      <c r="V221" s="235">
        <v>156.95480000000001</v>
      </c>
    </row>
    <row r="222" spans="1:22" s="214" customFormat="1" ht="15" customHeight="1" x14ac:dyDescent="0.25">
      <c r="A222" s="215" t="s">
        <v>1030</v>
      </c>
      <c r="B222" s="215">
        <v>2</v>
      </c>
      <c r="C222" s="215">
        <v>2</v>
      </c>
      <c r="D222" s="215" t="s">
        <v>1007</v>
      </c>
      <c r="E222" s="215" t="s">
        <v>1008</v>
      </c>
      <c r="F222" s="215">
        <v>448</v>
      </c>
      <c r="G222" s="215" t="s">
        <v>39</v>
      </c>
      <c r="H222" s="215">
        <v>1</v>
      </c>
      <c r="I222" s="234">
        <v>29601</v>
      </c>
      <c r="J222" s="215">
        <v>1</v>
      </c>
      <c r="K222" s="215">
        <v>21</v>
      </c>
      <c r="L222" s="215">
        <v>1</v>
      </c>
      <c r="M222" s="215">
        <v>1</v>
      </c>
      <c r="N222" s="215" t="s">
        <v>1009</v>
      </c>
      <c r="O222" s="215">
        <v>13</v>
      </c>
      <c r="P222" s="235">
        <v>15000</v>
      </c>
      <c r="Q222" s="235">
        <v>22976.71</v>
      </c>
      <c r="R222" s="235">
        <f t="shared" si="3"/>
        <v>37976.71</v>
      </c>
      <c r="S222" s="235">
        <v>37976.714799999994</v>
      </c>
      <c r="T222" s="235">
        <v>37976.714799999994</v>
      </c>
      <c r="U222" s="235">
        <v>37976.714799999994</v>
      </c>
      <c r="V222" s="235">
        <v>35725.269703573947</v>
      </c>
    </row>
    <row r="223" spans="1:22" s="214" customFormat="1" ht="15" customHeight="1" x14ac:dyDescent="0.25">
      <c r="A223" s="215" t="s">
        <v>1030</v>
      </c>
      <c r="B223" s="215">
        <v>2</v>
      </c>
      <c r="C223" s="215">
        <v>2</v>
      </c>
      <c r="D223" s="215" t="s">
        <v>1007</v>
      </c>
      <c r="E223" s="215" t="s">
        <v>1008</v>
      </c>
      <c r="F223" s="215">
        <v>448</v>
      </c>
      <c r="G223" s="215" t="s">
        <v>39</v>
      </c>
      <c r="H223" s="215">
        <v>1</v>
      </c>
      <c r="I223" s="234">
        <v>29801</v>
      </c>
      <c r="J223" s="215">
        <v>1</v>
      </c>
      <c r="K223" s="215">
        <v>21</v>
      </c>
      <c r="L223" s="215">
        <v>1</v>
      </c>
      <c r="M223" s="215">
        <v>1</v>
      </c>
      <c r="N223" s="215" t="s">
        <v>1009</v>
      </c>
      <c r="O223" s="215">
        <v>13</v>
      </c>
      <c r="P223" s="235">
        <v>4500</v>
      </c>
      <c r="Q223" s="235"/>
      <c r="R223" s="235">
        <f t="shared" si="3"/>
        <v>4500</v>
      </c>
      <c r="S223" s="235"/>
      <c r="T223" s="235"/>
      <c r="U223" s="235"/>
      <c r="V223" s="235"/>
    </row>
    <row r="224" spans="1:22" s="214" customFormat="1" ht="15" customHeight="1" x14ac:dyDescent="0.25">
      <c r="A224" s="215" t="s">
        <v>1030</v>
      </c>
      <c r="B224" s="215">
        <v>2</v>
      </c>
      <c r="C224" s="215">
        <v>2</v>
      </c>
      <c r="D224" s="215" t="s">
        <v>1007</v>
      </c>
      <c r="E224" s="215" t="s">
        <v>1008</v>
      </c>
      <c r="F224" s="215">
        <v>448</v>
      </c>
      <c r="G224" s="215" t="s">
        <v>39</v>
      </c>
      <c r="H224" s="215">
        <v>1</v>
      </c>
      <c r="I224" s="234">
        <v>31801</v>
      </c>
      <c r="J224" s="215">
        <v>1</v>
      </c>
      <c r="K224" s="215">
        <v>21</v>
      </c>
      <c r="L224" s="215">
        <v>1</v>
      </c>
      <c r="M224" s="215">
        <v>1</v>
      </c>
      <c r="N224" s="215" t="s">
        <v>1009</v>
      </c>
      <c r="O224" s="215">
        <v>13</v>
      </c>
      <c r="P224" s="235">
        <v>3500.0000000000009</v>
      </c>
      <c r="Q224" s="235"/>
      <c r="R224" s="235">
        <f t="shared" si="3"/>
        <v>3500.0000000000009</v>
      </c>
      <c r="S224" s="235">
        <v>1315.0804000000001</v>
      </c>
      <c r="T224" s="235">
        <v>1315.0804000000001</v>
      </c>
      <c r="U224" s="235">
        <v>1315.0804000000001</v>
      </c>
      <c r="V224" s="235">
        <v>1315.0804000000001</v>
      </c>
    </row>
    <row r="225" spans="1:22" s="214" customFormat="1" ht="15" customHeight="1" x14ac:dyDescent="0.25">
      <c r="A225" s="215" t="s">
        <v>1030</v>
      </c>
      <c r="B225" s="215">
        <v>2</v>
      </c>
      <c r="C225" s="215">
        <v>2</v>
      </c>
      <c r="D225" s="215" t="s">
        <v>1007</v>
      </c>
      <c r="E225" s="215" t="s">
        <v>1008</v>
      </c>
      <c r="F225" s="215">
        <v>448</v>
      </c>
      <c r="G225" s="215" t="s">
        <v>39</v>
      </c>
      <c r="H225" s="215">
        <v>1</v>
      </c>
      <c r="I225" s="234">
        <v>32301</v>
      </c>
      <c r="J225" s="215">
        <v>1</v>
      </c>
      <c r="K225" s="215">
        <v>21</v>
      </c>
      <c r="L225" s="215">
        <v>1</v>
      </c>
      <c r="M225" s="215">
        <v>1</v>
      </c>
      <c r="N225" s="215" t="s">
        <v>1009</v>
      </c>
      <c r="O225" s="215">
        <v>13</v>
      </c>
      <c r="P225" s="235">
        <v>2000.0000000000002</v>
      </c>
      <c r="Q225" s="235">
        <v>122.8</v>
      </c>
      <c r="R225" s="235">
        <f t="shared" si="3"/>
        <v>2122.8000000000002</v>
      </c>
      <c r="S225" s="235">
        <v>2122.8000000000002</v>
      </c>
      <c r="T225" s="235">
        <v>2122.8000000000002</v>
      </c>
      <c r="U225" s="235">
        <v>2122.8000000000002</v>
      </c>
      <c r="V225" s="235">
        <v>0</v>
      </c>
    </row>
    <row r="226" spans="1:22" s="214" customFormat="1" ht="15" customHeight="1" x14ac:dyDescent="0.25">
      <c r="A226" s="215" t="s">
        <v>1030</v>
      </c>
      <c r="B226" s="215">
        <v>2</v>
      </c>
      <c r="C226" s="215">
        <v>2</v>
      </c>
      <c r="D226" s="215" t="s">
        <v>1007</v>
      </c>
      <c r="E226" s="215" t="s">
        <v>1008</v>
      </c>
      <c r="F226" s="215">
        <v>448</v>
      </c>
      <c r="G226" s="215" t="s">
        <v>39</v>
      </c>
      <c r="H226" s="215">
        <v>1</v>
      </c>
      <c r="I226" s="234">
        <v>33101</v>
      </c>
      <c r="J226" s="215">
        <v>1</v>
      </c>
      <c r="K226" s="215">
        <v>21</v>
      </c>
      <c r="L226" s="215">
        <v>1</v>
      </c>
      <c r="M226" s="215">
        <v>1</v>
      </c>
      <c r="N226" s="215" t="s">
        <v>1009</v>
      </c>
      <c r="O226" s="215">
        <v>13</v>
      </c>
      <c r="P226" s="235">
        <v>164499.99999999997</v>
      </c>
      <c r="Q226" s="235">
        <f>-22427.79-64596.81</f>
        <v>-87024.6</v>
      </c>
      <c r="R226" s="235">
        <f t="shared" si="3"/>
        <v>77475.399999999965</v>
      </c>
      <c r="S226" s="235">
        <v>77475.402384703033</v>
      </c>
      <c r="T226" s="235">
        <v>43500</v>
      </c>
      <c r="U226" s="235">
        <v>43500</v>
      </c>
      <c r="V226" s="235">
        <v>19065.299289910017</v>
      </c>
    </row>
    <row r="227" spans="1:22" s="214" customFormat="1" ht="15" customHeight="1" x14ac:dyDescent="0.25">
      <c r="A227" s="215" t="s">
        <v>1030</v>
      </c>
      <c r="B227" s="215">
        <v>2</v>
      </c>
      <c r="C227" s="215">
        <v>2</v>
      </c>
      <c r="D227" s="215" t="s">
        <v>1007</v>
      </c>
      <c r="E227" s="215" t="s">
        <v>1008</v>
      </c>
      <c r="F227" s="215">
        <v>448</v>
      </c>
      <c r="G227" s="215" t="s">
        <v>39</v>
      </c>
      <c r="H227" s="215">
        <v>1</v>
      </c>
      <c r="I227" s="234">
        <v>33603</v>
      </c>
      <c r="J227" s="215">
        <v>1</v>
      </c>
      <c r="K227" s="215">
        <v>21</v>
      </c>
      <c r="L227" s="215">
        <v>1</v>
      </c>
      <c r="M227" s="215">
        <v>1</v>
      </c>
      <c r="N227" s="215" t="s">
        <v>1009</v>
      </c>
      <c r="O227" s="215">
        <v>13</v>
      </c>
      <c r="P227" s="235">
        <v>15000</v>
      </c>
      <c r="Q227" s="235"/>
      <c r="R227" s="235">
        <f t="shared" si="3"/>
        <v>15000</v>
      </c>
      <c r="S227" s="235"/>
      <c r="T227" s="235"/>
      <c r="U227" s="235"/>
      <c r="V227" s="235"/>
    </row>
    <row r="228" spans="1:22" s="214" customFormat="1" ht="15" customHeight="1" x14ac:dyDescent="0.25">
      <c r="A228" s="215" t="s">
        <v>1030</v>
      </c>
      <c r="B228" s="215">
        <v>2</v>
      </c>
      <c r="C228" s="215">
        <v>2</v>
      </c>
      <c r="D228" s="215" t="s">
        <v>1007</v>
      </c>
      <c r="E228" s="215" t="s">
        <v>1008</v>
      </c>
      <c r="F228" s="215">
        <v>448</v>
      </c>
      <c r="G228" s="215" t="s">
        <v>39</v>
      </c>
      <c r="H228" s="215">
        <v>1</v>
      </c>
      <c r="I228" s="234">
        <v>34401</v>
      </c>
      <c r="J228" s="215">
        <v>1</v>
      </c>
      <c r="K228" s="215">
        <v>21</v>
      </c>
      <c r="L228" s="215">
        <v>1</v>
      </c>
      <c r="M228" s="215">
        <v>1</v>
      </c>
      <c r="N228" s="215" t="s">
        <v>1009</v>
      </c>
      <c r="O228" s="215">
        <v>13</v>
      </c>
      <c r="P228" s="235">
        <v>461819.46000000008</v>
      </c>
      <c r="Q228" s="235"/>
      <c r="R228" s="235">
        <f t="shared" si="3"/>
        <v>461819.46000000008</v>
      </c>
      <c r="S228" s="235"/>
      <c r="T228" s="235"/>
      <c r="U228" s="235"/>
      <c r="V228" s="235"/>
    </row>
    <row r="229" spans="1:22" s="214" customFormat="1" ht="15" customHeight="1" x14ac:dyDescent="0.25">
      <c r="A229" s="215" t="s">
        <v>1030</v>
      </c>
      <c r="B229" s="215">
        <v>2</v>
      </c>
      <c r="C229" s="215">
        <v>2</v>
      </c>
      <c r="D229" s="215" t="s">
        <v>1007</v>
      </c>
      <c r="E229" s="215" t="s">
        <v>1008</v>
      </c>
      <c r="F229" s="215">
        <v>448</v>
      </c>
      <c r="G229" s="215" t="s">
        <v>39</v>
      </c>
      <c r="H229" s="215">
        <v>1</v>
      </c>
      <c r="I229" s="234">
        <v>34701</v>
      </c>
      <c r="J229" s="215">
        <v>1</v>
      </c>
      <c r="K229" s="215">
        <v>21</v>
      </c>
      <c r="L229" s="215">
        <v>1</v>
      </c>
      <c r="M229" s="215">
        <v>1</v>
      </c>
      <c r="N229" s="215" t="s">
        <v>1009</v>
      </c>
      <c r="O229" s="215">
        <v>13</v>
      </c>
      <c r="P229" s="235">
        <v>3999.9999999999995</v>
      </c>
      <c r="Q229" s="235"/>
      <c r="R229" s="235">
        <f t="shared" si="3"/>
        <v>3999.9999999999995</v>
      </c>
      <c r="S229" s="235"/>
      <c r="T229" s="235"/>
      <c r="U229" s="235"/>
      <c r="V229" s="235"/>
    </row>
    <row r="230" spans="1:22" s="214" customFormat="1" ht="15" customHeight="1" x14ac:dyDescent="0.25">
      <c r="A230" s="215" t="s">
        <v>1030</v>
      </c>
      <c r="B230" s="215">
        <v>2</v>
      </c>
      <c r="C230" s="215">
        <v>2</v>
      </c>
      <c r="D230" s="215" t="s">
        <v>1007</v>
      </c>
      <c r="E230" s="215" t="s">
        <v>1008</v>
      </c>
      <c r="F230" s="215">
        <v>448</v>
      </c>
      <c r="G230" s="215" t="s">
        <v>39</v>
      </c>
      <c r="H230" s="215">
        <v>1</v>
      </c>
      <c r="I230" s="234">
        <v>35302</v>
      </c>
      <c r="J230" s="215">
        <v>1</v>
      </c>
      <c r="K230" s="215">
        <v>21</v>
      </c>
      <c r="L230" s="215">
        <v>1</v>
      </c>
      <c r="M230" s="215">
        <v>1</v>
      </c>
      <c r="N230" s="215" t="s">
        <v>1009</v>
      </c>
      <c r="O230" s="215">
        <v>13</v>
      </c>
      <c r="P230" s="235">
        <v>2000.0000000000002</v>
      </c>
      <c r="Q230" s="235"/>
      <c r="R230" s="235">
        <f t="shared" si="3"/>
        <v>2000.0000000000002</v>
      </c>
      <c r="S230" s="235"/>
      <c r="T230" s="235"/>
      <c r="U230" s="235"/>
      <c r="V230" s="235"/>
    </row>
    <row r="231" spans="1:22" s="214" customFormat="1" ht="15" customHeight="1" x14ac:dyDescent="0.25">
      <c r="A231" s="215" t="s">
        <v>1030</v>
      </c>
      <c r="B231" s="215">
        <v>2</v>
      </c>
      <c r="C231" s="215">
        <v>2</v>
      </c>
      <c r="D231" s="215" t="s">
        <v>1007</v>
      </c>
      <c r="E231" s="215" t="s">
        <v>1008</v>
      </c>
      <c r="F231" s="215">
        <v>448</v>
      </c>
      <c r="G231" s="215" t="s">
        <v>39</v>
      </c>
      <c r="H231" s="215">
        <v>1</v>
      </c>
      <c r="I231" s="234">
        <v>35501</v>
      </c>
      <c r="J231" s="215">
        <v>1</v>
      </c>
      <c r="K231" s="215">
        <v>21</v>
      </c>
      <c r="L231" s="215">
        <v>1</v>
      </c>
      <c r="M231" s="215">
        <v>1</v>
      </c>
      <c r="N231" s="215" t="s">
        <v>1009</v>
      </c>
      <c r="O231" s="215">
        <v>13</v>
      </c>
      <c r="P231" s="235">
        <v>30000</v>
      </c>
      <c r="Q231" s="235"/>
      <c r="R231" s="235">
        <f t="shared" si="3"/>
        <v>30000</v>
      </c>
      <c r="S231" s="235">
        <v>7620.0399191379329</v>
      </c>
      <c r="T231" s="235">
        <v>7620.0399191379329</v>
      </c>
      <c r="U231" s="235">
        <v>7620.0399191379329</v>
      </c>
      <c r="V231" s="235">
        <v>7081.6874143590621</v>
      </c>
    </row>
    <row r="232" spans="1:22" s="214" customFormat="1" ht="15" customHeight="1" x14ac:dyDescent="0.25">
      <c r="A232" s="215" t="s">
        <v>1030</v>
      </c>
      <c r="B232" s="215">
        <v>2</v>
      </c>
      <c r="C232" s="215">
        <v>2</v>
      </c>
      <c r="D232" s="215" t="s">
        <v>1007</v>
      </c>
      <c r="E232" s="215" t="s">
        <v>1008</v>
      </c>
      <c r="F232" s="215">
        <v>448</v>
      </c>
      <c r="G232" s="215" t="s">
        <v>39</v>
      </c>
      <c r="H232" s="215">
        <v>1</v>
      </c>
      <c r="I232" s="234">
        <v>35701</v>
      </c>
      <c r="J232" s="215">
        <v>1</v>
      </c>
      <c r="K232" s="215">
        <v>21</v>
      </c>
      <c r="L232" s="215">
        <v>1</v>
      </c>
      <c r="M232" s="215">
        <v>1</v>
      </c>
      <c r="N232" s="215" t="s">
        <v>1009</v>
      </c>
      <c r="O232" s="215">
        <v>13</v>
      </c>
      <c r="P232" s="235">
        <v>199999.99999999997</v>
      </c>
      <c r="Q232" s="235"/>
      <c r="R232" s="235">
        <f t="shared" si="3"/>
        <v>199999.99999999997</v>
      </c>
      <c r="S232" s="235"/>
      <c r="T232" s="235"/>
      <c r="U232" s="235"/>
      <c r="V232" s="235"/>
    </row>
    <row r="233" spans="1:22" s="214" customFormat="1" ht="15" customHeight="1" x14ac:dyDescent="0.25">
      <c r="A233" s="215" t="s">
        <v>1030</v>
      </c>
      <c r="B233" s="215">
        <v>2</v>
      </c>
      <c r="C233" s="215">
        <v>2</v>
      </c>
      <c r="D233" s="215" t="s">
        <v>1007</v>
      </c>
      <c r="E233" s="215" t="s">
        <v>1008</v>
      </c>
      <c r="F233" s="215">
        <v>448</v>
      </c>
      <c r="G233" s="215" t="s">
        <v>39</v>
      </c>
      <c r="H233" s="215">
        <v>1</v>
      </c>
      <c r="I233" s="234">
        <v>36501</v>
      </c>
      <c r="J233" s="215">
        <v>1</v>
      </c>
      <c r="K233" s="215">
        <v>21</v>
      </c>
      <c r="L233" s="215">
        <v>1</v>
      </c>
      <c r="M233" s="215">
        <v>1</v>
      </c>
      <c r="N233" s="215" t="s">
        <v>1009</v>
      </c>
      <c r="O233" s="215">
        <v>13</v>
      </c>
      <c r="P233" s="235">
        <v>60000</v>
      </c>
      <c r="Q233" s="235"/>
      <c r="R233" s="235">
        <f t="shared" si="3"/>
        <v>60000</v>
      </c>
      <c r="S233" s="235"/>
      <c r="T233" s="235"/>
      <c r="U233" s="235"/>
      <c r="V233" s="235"/>
    </row>
    <row r="234" spans="1:22" s="214" customFormat="1" ht="15" customHeight="1" x14ac:dyDescent="0.25">
      <c r="A234" s="215" t="s">
        <v>1030</v>
      </c>
      <c r="B234" s="215">
        <v>2</v>
      </c>
      <c r="C234" s="215">
        <v>2</v>
      </c>
      <c r="D234" s="215" t="s">
        <v>1007</v>
      </c>
      <c r="E234" s="215" t="s">
        <v>1008</v>
      </c>
      <c r="F234" s="215">
        <v>448</v>
      </c>
      <c r="G234" s="215" t="s">
        <v>39</v>
      </c>
      <c r="H234" s="215">
        <v>1</v>
      </c>
      <c r="I234" s="234">
        <v>37101</v>
      </c>
      <c r="J234" s="215">
        <v>1</v>
      </c>
      <c r="K234" s="215">
        <v>21</v>
      </c>
      <c r="L234" s="215">
        <v>1</v>
      </c>
      <c r="M234" s="215">
        <v>1</v>
      </c>
      <c r="N234" s="215" t="s">
        <v>1009</v>
      </c>
      <c r="O234" s="215">
        <v>13</v>
      </c>
      <c r="P234" s="235">
        <v>60000</v>
      </c>
      <c r="Q234" s="235"/>
      <c r="R234" s="235">
        <f t="shared" si="3"/>
        <v>60000</v>
      </c>
      <c r="S234" s="235"/>
      <c r="T234" s="235"/>
      <c r="U234" s="235"/>
      <c r="V234" s="235"/>
    </row>
    <row r="235" spans="1:22" s="214" customFormat="1" ht="15" customHeight="1" x14ac:dyDescent="0.25">
      <c r="A235" s="215" t="s">
        <v>1030</v>
      </c>
      <c r="B235" s="215">
        <v>2</v>
      </c>
      <c r="C235" s="215">
        <v>2</v>
      </c>
      <c r="D235" s="215" t="s">
        <v>1007</v>
      </c>
      <c r="E235" s="215" t="s">
        <v>1008</v>
      </c>
      <c r="F235" s="215">
        <v>448</v>
      </c>
      <c r="G235" s="215" t="s">
        <v>39</v>
      </c>
      <c r="H235" s="215">
        <v>1</v>
      </c>
      <c r="I235" s="234">
        <v>37201</v>
      </c>
      <c r="J235" s="215">
        <v>1</v>
      </c>
      <c r="K235" s="215">
        <v>21</v>
      </c>
      <c r="L235" s="215">
        <v>1</v>
      </c>
      <c r="M235" s="215">
        <v>1</v>
      </c>
      <c r="N235" s="215" t="s">
        <v>1009</v>
      </c>
      <c r="O235" s="237">
        <v>13</v>
      </c>
      <c r="P235" s="235">
        <v>31999.999999999996</v>
      </c>
      <c r="Q235" s="235"/>
      <c r="R235" s="235">
        <f t="shared" si="3"/>
        <v>31999.999999999996</v>
      </c>
      <c r="S235" s="235">
        <v>6616</v>
      </c>
      <c r="T235" s="235">
        <v>6616</v>
      </c>
      <c r="U235" s="235">
        <v>6616</v>
      </c>
      <c r="V235" s="235">
        <v>6616</v>
      </c>
    </row>
    <row r="236" spans="1:22" s="214" customFormat="1" ht="15" customHeight="1" x14ac:dyDescent="0.25">
      <c r="A236" s="215" t="s">
        <v>1030</v>
      </c>
      <c r="B236" s="215">
        <v>2</v>
      </c>
      <c r="C236" s="215">
        <v>2</v>
      </c>
      <c r="D236" s="215" t="s">
        <v>1007</v>
      </c>
      <c r="E236" s="215" t="s">
        <v>1008</v>
      </c>
      <c r="F236" s="215">
        <v>448</v>
      </c>
      <c r="G236" s="215" t="s">
        <v>39</v>
      </c>
      <c r="H236" s="215">
        <v>1</v>
      </c>
      <c r="I236" s="234">
        <v>37501</v>
      </c>
      <c r="J236" s="215">
        <v>1</v>
      </c>
      <c r="K236" s="215">
        <v>21</v>
      </c>
      <c r="L236" s="215">
        <v>1</v>
      </c>
      <c r="M236" s="215">
        <v>1</v>
      </c>
      <c r="N236" s="215" t="s">
        <v>1009</v>
      </c>
      <c r="O236" s="237">
        <v>13</v>
      </c>
      <c r="P236" s="235">
        <v>85000.000000000015</v>
      </c>
      <c r="Q236" s="235"/>
      <c r="R236" s="235">
        <f t="shared" si="3"/>
        <v>85000.000000000015</v>
      </c>
      <c r="S236" s="235">
        <v>15600</v>
      </c>
      <c r="T236" s="235">
        <v>15600</v>
      </c>
      <c r="U236" s="235">
        <v>15600</v>
      </c>
      <c r="V236" s="235">
        <v>15484.823625922887</v>
      </c>
    </row>
    <row r="237" spans="1:22" s="214" customFormat="1" ht="15" customHeight="1" x14ac:dyDescent="0.25">
      <c r="A237" s="215" t="s">
        <v>1030</v>
      </c>
      <c r="B237" s="215">
        <v>2</v>
      </c>
      <c r="C237" s="215">
        <v>2</v>
      </c>
      <c r="D237" s="215" t="s">
        <v>1007</v>
      </c>
      <c r="E237" s="215" t="s">
        <v>1008</v>
      </c>
      <c r="F237" s="215">
        <v>448</v>
      </c>
      <c r="G237" s="215" t="s">
        <v>39</v>
      </c>
      <c r="H237" s="215">
        <v>1</v>
      </c>
      <c r="I237" s="234">
        <v>37502</v>
      </c>
      <c r="J237" s="215">
        <v>1</v>
      </c>
      <c r="K237" s="215">
        <v>21</v>
      </c>
      <c r="L237" s="215">
        <v>1</v>
      </c>
      <c r="M237" s="215">
        <v>1</v>
      </c>
      <c r="N237" s="215" t="s">
        <v>1009</v>
      </c>
      <c r="O237" s="237">
        <v>13</v>
      </c>
      <c r="P237" s="235">
        <v>46000.000000000007</v>
      </c>
      <c r="Q237" s="235"/>
      <c r="R237" s="235">
        <f t="shared" si="3"/>
        <v>46000.000000000007</v>
      </c>
      <c r="S237" s="235">
        <v>9700</v>
      </c>
      <c r="T237" s="235">
        <v>9700</v>
      </c>
      <c r="U237" s="235">
        <v>9700</v>
      </c>
      <c r="V237" s="235">
        <v>9933.3456698741666</v>
      </c>
    </row>
    <row r="238" spans="1:22" s="214" customFormat="1" ht="15" customHeight="1" x14ac:dyDescent="0.25">
      <c r="A238" s="215" t="s">
        <v>1030</v>
      </c>
      <c r="B238" s="215">
        <v>2</v>
      </c>
      <c r="C238" s="215">
        <v>2</v>
      </c>
      <c r="D238" s="215" t="s">
        <v>1007</v>
      </c>
      <c r="E238" s="215" t="s">
        <v>1008</v>
      </c>
      <c r="F238" s="215">
        <v>448</v>
      </c>
      <c r="G238" s="215" t="s">
        <v>39</v>
      </c>
      <c r="H238" s="215">
        <v>1</v>
      </c>
      <c r="I238" s="234">
        <v>37601</v>
      </c>
      <c r="J238" s="215">
        <v>1</v>
      </c>
      <c r="K238" s="215">
        <v>21</v>
      </c>
      <c r="L238" s="215">
        <v>1</v>
      </c>
      <c r="M238" s="215">
        <v>1</v>
      </c>
      <c r="N238" s="215" t="s">
        <v>1009</v>
      </c>
      <c r="O238" s="215">
        <v>13</v>
      </c>
      <c r="P238" s="235">
        <v>19999.999999999996</v>
      </c>
      <c r="Q238" s="235"/>
      <c r="R238" s="235">
        <f t="shared" si="3"/>
        <v>19999.999999999996</v>
      </c>
      <c r="S238" s="235"/>
      <c r="T238" s="235"/>
      <c r="U238" s="235"/>
      <c r="V238" s="235"/>
    </row>
    <row r="239" spans="1:22" s="214" customFormat="1" ht="15" customHeight="1" x14ac:dyDescent="0.25">
      <c r="A239" s="215" t="s">
        <v>1030</v>
      </c>
      <c r="B239" s="215">
        <v>2</v>
      </c>
      <c r="C239" s="215">
        <v>2</v>
      </c>
      <c r="D239" s="215" t="s">
        <v>1007</v>
      </c>
      <c r="E239" s="215" t="s">
        <v>1008</v>
      </c>
      <c r="F239" s="215">
        <v>448</v>
      </c>
      <c r="G239" s="215" t="s">
        <v>39</v>
      </c>
      <c r="H239" s="215">
        <v>1</v>
      </c>
      <c r="I239" s="234">
        <v>37901</v>
      </c>
      <c r="J239" s="215">
        <v>1</v>
      </c>
      <c r="K239" s="215">
        <v>21</v>
      </c>
      <c r="L239" s="215">
        <v>1</v>
      </c>
      <c r="M239" s="215">
        <v>1</v>
      </c>
      <c r="N239" s="215" t="s">
        <v>1009</v>
      </c>
      <c r="O239" s="237">
        <v>13</v>
      </c>
      <c r="P239" s="235">
        <v>12000</v>
      </c>
      <c r="Q239" s="235"/>
      <c r="R239" s="235">
        <f t="shared" si="3"/>
        <v>12000</v>
      </c>
      <c r="S239" s="235"/>
      <c r="T239" s="235"/>
      <c r="U239" s="235"/>
      <c r="V239" s="235"/>
    </row>
    <row r="240" spans="1:22" s="214" customFormat="1" ht="15" customHeight="1" x14ac:dyDescent="0.25">
      <c r="A240" s="215" t="s">
        <v>1030</v>
      </c>
      <c r="B240" s="215">
        <v>2</v>
      </c>
      <c r="C240" s="215">
        <v>2</v>
      </c>
      <c r="D240" s="215" t="s">
        <v>1007</v>
      </c>
      <c r="E240" s="215" t="s">
        <v>1008</v>
      </c>
      <c r="F240" s="215">
        <v>448</v>
      </c>
      <c r="G240" s="215" t="s">
        <v>39</v>
      </c>
      <c r="H240" s="215">
        <v>1</v>
      </c>
      <c r="I240" s="234">
        <v>61406</v>
      </c>
      <c r="J240" s="215">
        <v>2</v>
      </c>
      <c r="K240" s="215">
        <v>20</v>
      </c>
      <c r="L240" s="215">
        <v>1</v>
      </c>
      <c r="M240" s="215">
        <v>4</v>
      </c>
      <c r="N240" s="215" t="s">
        <v>1027</v>
      </c>
      <c r="O240" s="237">
        <v>13</v>
      </c>
      <c r="P240" s="235"/>
      <c r="Q240" s="235">
        <v>2681200</v>
      </c>
      <c r="R240" s="235">
        <f t="shared" si="3"/>
        <v>2681200</v>
      </c>
      <c r="S240" s="235">
        <v>2681200</v>
      </c>
      <c r="T240" s="235">
        <v>2681200</v>
      </c>
      <c r="U240" s="235">
        <v>2681200</v>
      </c>
      <c r="V240" s="235">
        <v>2681200</v>
      </c>
    </row>
    <row r="241" spans="1:22" s="214" customFormat="1" ht="15" customHeight="1" x14ac:dyDescent="0.25">
      <c r="A241" s="215" t="s">
        <v>1030</v>
      </c>
      <c r="B241" s="215">
        <v>2</v>
      </c>
      <c r="C241" s="215">
        <v>2</v>
      </c>
      <c r="D241" s="215" t="s">
        <v>1007</v>
      </c>
      <c r="E241" s="215" t="s">
        <v>1008</v>
      </c>
      <c r="F241" s="215">
        <v>448</v>
      </c>
      <c r="G241" s="215" t="s">
        <v>39</v>
      </c>
      <c r="H241" s="215">
        <v>1</v>
      </c>
      <c r="I241" s="234">
        <v>61406</v>
      </c>
      <c r="J241" s="215">
        <v>2</v>
      </c>
      <c r="K241" s="215">
        <v>20</v>
      </c>
      <c r="L241" s="215">
        <v>2</v>
      </c>
      <c r="M241" s="215">
        <v>5</v>
      </c>
      <c r="N241" s="215" t="s">
        <v>1031</v>
      </c>
      <c r="O241" s="237">
        <v>13</v>
      </c>
      <c r="P241" s="235"/>
      <c r="Q241" s="235">
        <v>3480000</v>
      </c>
      <c r="R241" s="235">
        <f t="shared" si="3"/>
        <v>3480000</v>
      </c>
      <c r="S241" s="235">
        <v>3480000</v>
      </c>
      <c r="T241" s="235">
        <v>2330000</v>
      </c>
      <c r="U241" s="235">
        <v>2330000</v>
      </c>
      <c r="V241" s="235"/>
    </row>
    <row r="242" spans="1:22" s="214" customFormat="1" ht="15" customHeight="1" x14ac:dyDescent="0.25">
      <c r="A242" s="215" t="s">
        <v>1030</v>
      </c>
      <c r="B242" s="215">
        <v>2</v>
      </c>
      <c r="C242" s="215">
        <v>2</v>
      </c>
      <c r="D242" s="215" t="s">
        <v>1007</v>
      </c>
      <c r="E242" s="215" t="s">
        <v>1008</v>
      </c>
      <c r="F242" s="215">
        <v>448</v>
      </c>
      <c r="G242" s="215" t="s">
        <v>39</v>
      </c>
      <c r="H242" s="215">
        <v>1</v>
      </c>
      <c r="I242" s="234" t="s">
        <v>1011</v>
      </c>
      <c r="J242" s="215">
        <v>1</v>
      </c>
      <c r="K242" s="215">
        <v>21</v>
      </c>
      <c r="L242" s="215">
        <v>1</v>
      </c>
      <c r="M242" s="215">
        <v>1</v>
      </c>
      <c r="N242" s="215" t="s">
        <v>1009</v>
      </c>
      <c r="O242" s="215">
        <v>13</v>
      </c>
      <c r="P242" s="235">
        <v>1515790.07</v>
      </c>
      <c r="Q242" s="235">
        <v>79104.772715374987</v>
      </c>
      <c r="R242" s="235">
        <f t="shared" si="3"/>
        <v>1594894.8427153751</v>
      </c>
      <c r="S242" s="235">
        <v>1055951.6399999999</v>
      </c>
      <c r="T242" s="235">
        <v>1055951.6399999999</v>
      </c>
      <c r="U242" s="235">
        <v>1055951.6399999999</v>
      </c>
      <c r="V242" s="235">
        <v>1055951.6399999999</v>
      </c>
    </row>
    <row r="243" spans="1:22" s="214" customFormat="1" ht="15" customHeight="1" x14ac:dyDescent="0.25">
      <c r="A243" s="215" t="s">
        <v>1030</v>
      </c>
      <c r="B243" s="215">
        <v>2</v>
      </c>
      <c r="C243" s="215">
        <v>2</v>
      </c>
      <c r="D243" s="215" t="s">
        <v>1007</v>
      </c>
      <c r="E243" s="215" t="s">
        <v>1008</v>
      </c>
      <c r="F243" s="215">
        <v>448</v>
      </c>
      <c r="G243" s="215" t="s">
        <v>39</v>
      </c>
      <c r="H243" s="215">
        <v>1</v>
      </c>
      <c r="I243" s="234" t="s">
        <v>1012</v>
      </c>
      <c r="J243" s="215">
        <v>1</v>
      </c>
      <c r="K243" s="215">
        <v>21</v>
      </c>
      <c r="L243" s="215">
        <v>1</v>
      </c>
      <c r="M243" s="215">
        <v>1</v>
      </c>
      <c r="N243" s="215" t="s">
        <v>1009</v>
      </c>
      <c r="O243" s="215">
        <v>13</v>
      </c>
      <c r="P243" s="235">
        <v>773875.01</v>
      </c>
      <c r="Q243" s="235">
        <v>-88524.314376799826</v>
      </c>
      <c r="R243" s="235">
        <f t="shared" si="3"/>
        <v>685350.69562320015</v>
      </c>
      <c r="S243" s="235">
        <v>191387.53514094211</v>
      </c>
      <c r="T243" s="235">
        <v>191387.53514094211</v>
      </c>
      <c r="U243" s="235">
        <v>122984.15615636238</v>
      </c>
      <c r="V243" s="235">
        <v>122984.15615636238</v>
      </c>
    </row>
    <row r="244" spans="1:22" s="214" customFormat="1" ht="15" customHeight="1" x14ac:dyDescent="0.25">
      <c r="A244" s="215" t="s">
        <v>1030</v>
      </c>
      <c r="B244" s="215">
        <v>2</v>
      </c>
      <c r="C244" s="215">
        <v>2</v>
      </c>
      <c r="D244" s="215" t="s">
        <v>1007</v>
      </c>
      <c r="E244" s="215" t="s">
        <v>1008</v>
      </c>
      <c r="F244" s="215">
        <v>448</v>
      </c>
      <c r="G244" s="215" t="s">
        <v>39</v>
      </c>
      <c r="H244" s="215">
        <v>1</v>
      </c>
      <c r="I244" s="234" t="s">
        <v>1013</v>
      </c>
      <c r="J244" s="215">
        <v>1</v>
      </c>
      <c r="K244" s="215">
        <v>21</v>
      </c>
      <c r="L244" s="215">
        <v>1</v>
      </c>
      <c r="M244" s="215">
        <v>1</v>
      </c>
      <c r="N244" s="215" t="s">
        <v>1009</v>
      </c>
      <c r="O244" s="215">
        <v>13</v>
      </c>
      <c r="P244" s="235">
        <v>185180.1</v>
      </c>
      <c r="Q244" s="235"/>
      <c r="R244" s="235">
        <f t="shared" si="3"/>
        <v>185180.1</v>
      </c>
      <c r="S244" s="235">
        <v>124410.24000000002</v>
      </c>
      <c r="T244" s="235">
        <v>124410.24000000002</v>
      </c>
      <c r="U244" s="235">
        <v>124410.24000000002</v>
      </c>
      <c r="V244" s="235">
        <v>124410.24000000002</v>
      </c>
    </row>
    <row r="245" spans="1:22" s="214" customFormat="1" ht="15" customHeight="1" x14ac:dyDescent="0.25">
      <c r="A245" s="215" t="s">
        <v>1030</v>
      </c>
      <c r="B245" s="215">
        <v>2</v>
      </c>
      <c r="C245" s="215">
        <v>2</v>
      </c>
      <c r="D245" s="215" t="s">
        <v>1007</v>
      </c>
      <c r="E245" s="215" t="s">
        <v>1008</v>
      </c>
      <c r="F245" s="215">
        <v>448</v>
      </c>
      <c r="G245" s="215" t="s">
        <v>39</v>
      </c>
      <c r="H245" s="215">
        <v>1</v>
      </c>
      <c r="I245" s="234" t="s">
        <v>1014</v>
      </c>
      <c r="J245" s="215">
        <v>1</v>
      </c>
      <c r="K245" s="215">
        <v>21</v>
      </c>
      <c r="L245" s="215">
        <v>1</v>
      </c>
      <c r="M245" s="215">
        <v>1</v>
      </c>
      <c r="N245" s="215" t="s">
        <v>1009</v>
      </c>
      <c r="O245" s="215">
        <v>13</v>
      </c>
      <c r="P245" s="235">
        <v>17333.260000000002</v>
      </c>
      <c r="Q245" s="235"/>
      <c r="R245" s="235">
        <f t="shared" si="3"/>
        <v>17333.260000000002</v>
      </c>
      <c r="S245" s="235"/>
      <c r="T245" s="235"/>
      <c r="U245" s="235"/>
      <c r="V245" s="235"/>
    </row>
    <row r="246" spans="1:22" s="214" customFormat="1" ht="15" customHeight="1" x14ac:dyDescent="0.25">
      <c r="A246" s="215" t="s">
        <v>1030</v>
      </c>
      <c r="B246" s="215">
        <v>2</v>
      </c>
      <c r="C246" s="215">
        <v>2</v>
      </c>
      <c r="D246" s="215" t="s">
        <v>1007</v>
      </c>
      <c r="E246" s="215" t="s">
        <v>1008</v>
      </c>
      <c r="F246" s="215">
        <v>448</v>
      </c>
      <c r="G246" s="215" t="s">
        <v>39</v>
      </c>
      <c r="H246" s="215">
        <v>1</v>
      </c>
      <c r="I246" s="234" t="s">
        <v>1015</v>
      </c>
      <c r="J246" s="215">
        <v>1</v>
      </c>
      <c r="K246" s="215">
        <v>21</v>
      </c>
      <c r="L246" s="215">
        <v>1</v>
      </c>
      <c r="M246" s="215">
        <v>1</v>
      </c>
      <c r="N246" s="215" t="s">
        <v>1009</v>
      </c>
      <c r="O246" s="215">
        <v>13</v>
      </c>
      <c r="P246" s="235">
        <v>47314.37</v>
      </c>
      <c r="Q246" s="235"/>
      <c r="R246" s="235">
        <f t="shared" si="3"/>
        <v>47314.37</v>
      </c>
      <c r="S246" s="235"/>
      <c r="T246" s="235"/>
      <c r="U246" s="235"/>
      <c r="V246" s="235"/>
    </row>
    <row r="247" spans="1:22" s="214" customFormat="1" ht="15" customHeight="1" x14ac:dyDescent="0.25">
      <c r="A247" s="215" t="s">
        <v>1030</v>
      </c>
      <c r="B247" s="215">
        <v>2</v>
      </c>
      <c r="C247" s="215">
        <v>2</v>
      </c>
      <c r="D247" s="215" t="s">
        <v>1007</v>
      </c>
      <c r="E247" s="215" t="s">
        <v>1008</v>
      </c>
      <c r="F247" s="215">
        <v>448</v>
      </c>
      <c r="G247" s="215" t="s">
        <v>39</v>
      </c>
      <c r="H247" s="215">
        <v>1</v>
      </c>
      <c r="I247" s="234" t="s">
        <v>1016</v>
      </c>
      <c r="J247" s="215">
        <v>1</v>
      </c>
      <c r="K247" s="215">
        <v>21</v>
      </c>
      <c r="L247" s="215">
        <v>1</v>
      </c>
      <c r="M247" s="215">
        <v>1</v>
      </c>
      <c r="N247" s="215" t="s">
        <v>1009</v>
      </c>
      <c r="O247" s="215">
        <v>13</v>
      </c>
      <c r="P247" s="235">
        <v>572837.62</v>
      </c>
      <c r="Q247" s="235"/>
      <c r="R247" s="235">
        <f t="shared" si="3"/>
        <v>572837.62</v>
      </c>
      <c r="S247" s="235">
        <v>305719.41831707949</v>
      </c>
      <c r="T247" s="235">
        <v>305719.41831707949</v>
      </c>
      <c r="U247" s="235">
        <v>305719.41831707949</v>
      </c>
      <c r="V247" s="235">
        <v>305719.41831707949</v>
      </c>
    </row>
    <row r="248" spans="1:22" s="214" customFormat="1" ht="15" customHeight="1" x14ac:dyDescent="0.25">
      <c r="A248" s="215" t="s">
        <v>1030</v>
      </c>
      <c r="B248" s="215">
        <v>2</v>
      </c>
      <c r="C248" s="215">
        <v>2</v>
      </c>
      <c r="D248" s="215" t="s">
        <v>1007</v>
      </c>
      <c r="E248" s="215" t="s">
        <v>1008</v>
      </c>
      <c r="F248" s="215">
        <v>448</v>
      </c>
      <c r="G248" s="215" t="s">
        <v>39</v>
      </c>
      <c r="H248" s="215">
        <v>1</v>
      </c>
      <c r="I248" s="234" t="s">
        <v>1017</v>
      </c>
      <c r="J248" s="215">
        <v>1</v>
      </c>
      <c r="K248" s="215">
        <v>21</v>
      </c>
      <c r="L248" s="215">
        <v>1</v>
      </c>
      <c r="M248" s="215">
        <v>1</v>
      </c>
      <c r="N248" s="215" t="s">
        <v>1009</v>
      </c>
      <c r="O248" s="215">
        <v>13</v>
      </c>
      <c r="P248" s="235">
        <v>1365202.27</v>
      </c>
      <c r="Q248" s="235"/>
      <c r="R248" s="235">
        <f t="shared" si="3"/>
        <v>1365202.27</v>
      </c>
      <c r="S248" s="235">
        <v>710636.88</v>
      </c>
      <c r="T248" s="235">
        <v>710636.88</v>
      </c>
      <c r="U248" s="235">
        <v>710636.88</v>
      </c>
      <c r="V248" s="235">
        <v>687459.83590155561</v>
      </c>
    </row>
    <row r="249" spans="1:22" s="214" customFormat="1" ht="15" customHeight="1" x14ac:dyDescent="0.25">
      <c r="A249" s="215" t="s">
        <v>1030</v>
      </c>
      <c r="B249" s="215">
        <v>2</v>
      </c>
      <c r="C249" s="215">
        <v>2</v>
      </c>
      <c r="D249" s="215" t="s">
        <v>1007</v>
      </c>
      <c r="E249" s="215" t="s">
        <v>1008</v>
      </c>
      <c r="F249" s="215">
        <v>448</v>
      </c>
      <c r="G249" s="215" t="s">
        <v>39</v>
      </c>
      <c r="H249" s="215">
        <v>1</v>
      </c>
      <c r="I249" s="234" t="s">
        <v>1018</v>
      </c>
      <c r="J249" s="215">
        <v>1</v>
      </c>
      <c r="K249" s="215">
        <v>21</v>
      </c>
      <c r="L249" s="215">
        <v>1</v>
      </c>
      <c r="M249" s="215">
        <v>1</v>
      </c>
      <c r="N249" s="215" t="s">
        <v>1009</v>
      </c>
      <c r="O249" s="215">
        <v>13</v>
      </c>
      <c r="P249" s="235">
        <v>2905.02</v>
      </c>
      <c r="Q249" s="235"/>
      <c r="R249" s="235">
        <f t="shared" si="3"/>
        <v>2905.02</v>
      </c>
      <c r="S249" s="235">
        <v>1452</v>
      </c>
      <c r="T249" s="235">
        <v>1452</v>
      </c>
      <c r="U249" s="235">
        <v>1452</v>
      </c>
      <c r="V249" s="235">
        <v>1452</v>
      </c>
    </row>
    <row r="250" spans="1:22" s="214" customFormat="1" ht="15" customHeight="1" x14ac:dyDescent="0.25">
      <c r="A250" s="215" t="s">
        <v>1030</v>
      </c>
      <c r="B250" s="215">
        <v>2</v>
      </c>
      <c r="C250" s="215">
        <v>2</v>
      </c>
      <c r="D250" s="215" t="s">
        <v>1007</v>
      </c>
      <c r="E250" s="215" t="s">
        <v>1008</v>
      </c>
      <c r="F250" s="215">
        <v>448</v>
      </c>
      <c r="G250" s="215" t="s">
        <v>39</v>
      </c>
      <c r="H250" s="215">
        <v>1</v>
      </c>
      <c r="I250" s="234" t="s">
        <v>1019</v>
      </c>
      <c r="J250" s="215">
        <v>1</v>
      </c>
      <c r="K250" s="215">
        <v>21</v>
      </c>
      <c r="L250" s="215">
        <v>1</v>
      </c>
      <c r="M250" s="215">
        <v>1</v>
      </c>
      <c r="N250" s="215" t="s">
        <v>1009</v>
      </c>
      <c r="O250" s="215">
        <v>13</v>
      </c>
      <c r="P250" s="235">
        <v>324.01</v>
      </c>
      <c r="Q250" s="235"/>
      <c r="R250" s="235">
        <f t="shared" si="3"/>
        <v>324.01</v>
      </c>
      <c r="S250" s="235">
        <v>162</v>
      </c>
      <c r="T250" s="235">
        <v>162</v>
      </c>
      <c r="U250" s="235">
        <v>162</v>
      </c>
      <c r="V250" s="235">
        <v>148.5</v>
      </c>
    </row>
    <row r="251" spans="1:22" s="214" customFormat="1" ht="15" customHeight="1" x14ac:dyDescent="0.25">
      <c r="A251" s="215" t="s">
        <v>1030</v>
      </c>
      <c r="B251" s="215">
        <v>2</v>
      </c>
      <c r="C251" s="215">
        <v>2</v>
      </c>
      <c r="D251" s="215" t="s">
        <v>1007</v>
      </c>
      <c r="E251" s="215" t="s">
        <v>1008</v>
      </c>
      <c r="F251" s="215">
        <v>448</v>
      </c>
      <c r="G251" s="215" t="s">
        <v>39</v>
      </c>
      <c r="H251" s="215">
        <v>1</v>
      </c>
      <c r="I251" s="234" t="s">
        <v>1020</v>
      </c>
      <c r="J251" s="215">
        <v>1</v>
      </c>
      <c r="K251" s="215">
        <v>21</v>
      </c>
      <c r="L251" s="215">
        <v>1</v>
      </c>
      <c r="M251" s="215">
        <v>1</v>
      </c>
      <c r="N251" s="215" t="s">
        <v>1009</v>
      </c>
      <c r="O251" s="215">
        <v>13</v>
      </c>
      <c r="P251" s="235">
        <v>8096.22</v>
      </c>
      <c r="Q251" s="235"/>
      <c r="R251" s="235">
        <f t="shared" si="3"/>
        <v>8096.22</v>
      </c>
      <c r="S251" s="235">
        <v>4355.88</v>
      </c>
      <c r="T251" s="235">
        <v>4355.88</v>
      </c>
      <c r="U251" s="235">
        <v>4355.88</v>
      </c>
      <c r="V251" s="235">
        <v>4387.950532295943</v>
      </c>
    </row>
    <row r="252" spans="1:22" s="214" customFormat="1" ht="15" customHeight="1" x14ac:dyDescent="0.25">
      <c r="A252" s="215" t="s">
        <v>1030</v>
      </c>
      <c r="B252" s="215">
        <v>2</v>
      </c>
      <c r="C252" s="215">
        <v>2</v>
      </c>
      <c r="D252" s="215" t="s">
        <v>1007</v>
      </c>
      <c r="E252" s="215" t="s">
        <v>1008</v>
      </c>
      <c r="F252" s="215">
        <v>448</v>
      </c>
      <c r="G252" s="215" t="s">
        <v>39</v>
      </c>
      <c r="H252" s="215">
        <v>1</v>
      </c>
      <c r="I252" s="234" t="s">
        <v>1021</v>
      </c>
      <c r="J252" s="215">
        <v>1</v>
      </c>
      <c r="K252" s="215">
        <v>21</v>
      </c>
      <c r="L252" s="215">
        <v>1</v>
      </c>
      <c r="M252" s="215">
        <v>1</v>
      </c>
      <c r="N252" s="215" t="s">
        <v>1009</v>
      </c>
      <c r="O252" s="215">
        <v>13</v>
      </c>
      <c r="P252" s="235">
        <v>48192.000000000007</v>
      </c>
      <c r="Q252" s="235"/>
      <c r="R252" s="235">
        <f t="shared" si="3"/>
        <v>48192.000000000007</v>
      </c>
      <c r="S252" s="235">
        <v>37104</v>
      </c>
      <c r="T252" s="235">
        <v>37104</v>
      </c>
      <c r="U252" s="235">
        <v>37104</v>
      </c>
      <c r="V252" s="235">
        <v>37104</v>
      </c>
    </row>
    <row r="253" spans="1:22" s="214" customFormat="1" ht="15" customHeight="1" x14ac:dyDescent="0.25">
      <c r="A253" s="215" t="s">
        <v>1030</v>
      </c>
      <c r="B253" s="215">
        <v>2</v>
      </c>
      <c r="C253" s="215">
        <v>2</v>
      </c>
      <c r="D253" s="215" t="s">
        <v>1007</v>
      </c>
      <c r="E253" s="215" t="s">
        <v>1008</v>
      </c>
      <c r="F253" s="215">
        <v>448</v>
      </c>
      <c r="G253" s="215" t="s">
        <v>39</v>
      </c>
      <c r="H253" s="215">
        <v>1</v>
      </c>
      <c r="I253" s="234" t="s">
        <v>1022</v>
      </c>
      <c r="J253" s="215">
        <v>1</v>
      </c>
      <c r="K253" s="215">
        <v>21</v>
      </c>
      <c r="L253" s="215">
        <v>1</v>
      </c>
      <c r="M253" s="215">
        <v>1</v>
      </c>
      <c r="N253" s="215" t="s">
        <v>1009</v>
      </c>
      <c r="O253" s="215">
        <v>13</v>
      </c>
      <c r="P253" s="235">
        <v>702264.29</v>
      </c>
      <c r="Q253" s="235">
        <v>-62534.94834078748</v>
      </c>
      <c r="R253" s="235">
        <f t="shared" si="3"/>
        <v>639729.3416592126</v>
      </c>
      <c r="S253" s="235">
        <v>328586.38867017458</v>
      </c>
      <c r="T253" s="235">
        <v>328586.38867017458</v>
      </c>
      <c r="U253" s="235">
        <v>111897.43793962707</v>
      </c>
      <c r="V253" s="235">
        <v>111897.43793962707</v>
      </c>
    </row>
    <row r="254" spans="1:22" s="214" customFormat="1" ht="15" customHeight="1" x14ac:dyDescent="0.25">
      <c r="A254" s="215" t="s">
        <v>1030</v>
      </c>
      <c r="B254" s="215">
        <v>2</v>
      </c>
      <c r="C254" s="215">
        <v>2</v>
      </c>
      <c r="D254" s="215" t="s">
        <v>1007</v>
      </c>
      <c r="E254" s="215" t="s">
        <v>1008</v>
      </c>
      <c r="F254" s="215">
        <v>448</v>
      </c>
      <c r="G254" s="215" t="s">
        <v>39</v>
      </c>
      <c r="H254" s="215">
        <v>1</v>
      </c>
      <c r="I254" s="234" t="s">
        <v>1025</v>
      </c>
      <c r="J254" s="215">
        <v>1</v>
      </c>
      <c r="K254" s="215">
        <v>21</v>
      </c>
      <c r="L254" s="215">
        <v>1</v>
      </c>
      <c r="M254" s="215">
        <v>1</v>
      </c>
      <c r="N254" s="215" t="s">
        <v>1009</v>
      </c>
      <c r="O254" s="215">
        <v>13</v>
      </c>
      <c r="P254" s="235">
        <v>5250.0099999999993</v>
      </c>
      <c r="Q254" s="235"/>
      <c r="R254" s="235">
        <f t="shared" si="3"/>
        <v>5250.0099999999993</v>
      </c>
      <c r="S254" s="235">
        <v>3000</v>
      </c>
      <c r="T254" s="235">
        <v>3000</v>
      </c>
      <c r="U254" s="235">
        <v>3000</v>
      </c>
      <c r="V254" s="235">
        <v>3000</v>
      </c>
    </row>
    <row r="255" spans="1:22" s="214" customFormat="1" ht="15" customHeight="1" x14ac:dyDescent="0.25">
      <c r="A255" s="215" t="s">
        <v>1030</v>
      </c>
      <c r="B255" s="215">
        <v>2</v>
      </c>
      <c r="C255" s="215">
        <v>2</v>
      </c>
      <c r="D255" s="215" t="s">
        <v>1007</v>
      </c>
      <c r="E255" s="215" t="s">
        <v>1008</v>
      </c>
      <c r="F255" s="215">
        <v>448</v>
      </c>
      <c r="G255" s="215" t="s">
        <v>39</v>
      </c>
      <c r="H255" s="215">
        <v>1</v>
      </c>
      <c r="I255" s="234" t="s">
        <v>1023</v>
      </c>
      <c r="J255" s="215">
        <v>1</v>
      </c>
      <c r="K255" s="215">
        <v>21</v>
      </c>
      <c r="L255" s="215">
        <v>1</v>
      </c>
      <c r="M255" s="215">
        <v>1</v>
      </c>
      <c r="N255" s="215" t="s">
        <v>1009</v>
      </c>
      <c r="O255" s="215">
        <v>13</v>
      </c>
      <c r="P255" s="235">
        <v>11180</v>
      </c>
      <c r="Q255" s="235">
        <f>1000+3000</f>
        <v>4000</v>
      </c>
      <c r="R255" s="235">
        <f t="shared" si="3"/>
        <v>15180</v>
      </c>
      <c r="S255" s="235">
        <v>12180</v>
      </c>
      <c r="T255" s="235">
        <v>12180</v>
      </c>
      <c r="U255" s="235">
        <v>12180</v>
      </c>
      <c r="V255" s="235">
        <v>12180</v>
      </c>
    </row>
    <row r="256" spans="1:22" s="214" customFormat="1" ht="15" customHeight="1" x14ac:dyDescent="0.25">
      <c r="A256" s="215" t="s">
        <v>1030</v>
      </c>
      <c r="B256" s="215">
        <v>2</v>
      </c>
      <c r="C256" s="215">
        <v>2</v>
      </c>
      <c r="D256" s="215" t="s">
        <v>1007</v>
      </c>
      <c r="E256" s="215" t="s">
        <v>1008</v>
      </c>
      <c r="F256" s="215">
        <v>448</v>
      </c>
      <c r="G256" s="215" t="s">
        <v>39</v>
      </c>
      <c r="H256" s="215">
        <v>1</v>
      </c>
      <c r="I256" s="234" t="s">
        <v>1032</v>
      </c>
      <c r="J256" s="215">
        <v>2</v>
      </c>
      <c r="K256" s="215">
        <v>21</v>
      </c>
      <c r="L256" s="215">
        <v>2</v>
      </c>
      <c r="M256" s="215">
        <v>5</v>
      </c>
      <c r="N256" s="215" t="s">
        <v>1031</v>
      </c>
      <c r="O256" s="215">
        <v>13</v>
      </c>
      <c r="P256" s="235">
        <v>20000000</v>
      </c>
      <c r="Q256" s="235"/>
      <c r="R256" s="235">
        <f t="shared" si="3"/>
        <v>20000000</v>
      </c>
      <c r="S256" s="235"/>
      <c r="T256" s="235"/>
      <c r="U256" s="235"/>
      <c r="V256" s="235"/>
    </row>
    <row r="257" spans="1:22" s="214" customFormat="1" ht="15" customHeight="1" x14ac:dyDescent="0.25">
      <c r="A257" s="215" t="s">
        <v>1030</v>
      </c>
      <c r="B257" s="215">
        <v>2</v>
      </c>
      <c r="C257" s="215">
        <v>2</v>
      </c>
      <c r="D257" s="215" t="s">
        <v>1007</v>
      </c>
      <c r="E257" s="215" t="s">
        <v>1008</v>
      </c>
      <c r="F257" s="215">
        <v>448</v>
      </c>
      <c r="G257" s="215" t="s">
        <v>39</v>
      </c>
      <c r="H257" s="215">
        <v>1</v>
      </c>
      <c r="I257" s="234" t="s">
        <v>1032</v>
      </c>
      <c r="J257" s="215">
        <v>2</v>
      </c>
      <c r="K257" s="215">
        <v>20</v>
      </c>
      <c r="L257" s="215">
        <v>1</v>
      </c>
      <c r="M257" s="215">
        <v>1</v>
      </c>
      <c r="N257" s="215" t="s">
        <v>1009</v>
      </c>
      <c r="O257" s="215">
        <v>13</v>
      </c>
      <c r="P257" s="235"/>
      <c r="Q257" s="235">
        <v>766536.66</v>
      </c>
      <c r="R257" s="235">
        <f t="shared" si="3"/>
        <v>766536.66</v>
      </c>
      <c r="S257" s="235">
        <v>766536.66</v>
      </c>
      <c r="T257" s="235">
        <v>766536.66</v>
      </c>
      <c r="U257" s="235">
        <v>766536.66</v>
      </c>
      <c r="V257" s="235">
        <v>766536.66</v>
      </c>
    </row>
    <row r="258" spans="1:22" s="214" customFormat="1" ht="15" customHeight="1" x14ac:dyDescent="0.25">
      <c r="A258" s="215" t="s">
        <v>1030</v>
      </c>
      <c r="B258" s="215">
        <v>2</v>
      </c>
      <c r="C258" s="215">
        <v>2</v>
      </c>
      <c r="D258" s="215" t="s">
        <v>1007</v>
      </c>
      <c r="E258" s="215" t="s">
        <v>1008</v>
      </c>
      <c r="F258" s="215">
        <v>448</v>
      </c>
      <c r="G258" s="215" t="s">
        <v>39</v>
      </c>
      <c r="H258" s="215">
        <v>1</v>
      </c>
      <c r="I258" s="234" t="s">
        <v>1032</v>
      </c>
      <c r="J258" s="215">
        <v>2</v>
      </c>
      <c r="K258" s="215">
        <v>20</v>
      </c>
      <c r="L258" s="215">
        <v>2</v>
      </c>
      <c r="M258" s="215">
        <v>5</v>
      </c>
      <c r="N258" s="215" t="s">
        <v>1033</v>
      </c>
      <c r="O258" s="215">
        <v>13</v>
      </c>
      <c r="P258" s="235"/>
      <c r="Q258" s="235">
        <v>511024.43</v>
      </c>
      <c r="R258" s="235">
        <f t="shared" si="3"/>
        <v>511024.43</v>
      </c>
      <c r="S258" s="235">
        <v>511024.43</v>
      </c>
      <c r="T258" s="235">
        <v>511024.43</v>
      </c>
      <c r="U258" s="235">
        <v>511024.43</v>
      </c>
      <c r="V258" s="235">
        <v>511024.43</v>
      </c>
    </row>
    <row r="259" spans="1:22" s="214" customFormat="1" ht="15" customHeight="1" x14ac:dyDescent="0.25">
      <c r="A259" s="215" t="s">
        <v>1030</v>
      </c>
      <c r="B259" s="215">
        <v>2</v>
      </c>
      <c r="C259" s="215">
        <v>2</v>
      </c>
      <c r="D259" s="215" t="s">
        <v>1007</v>
      </c>
      <c r="E259" s="215" t="s">
        <v>1008</v>
      </c>
      <c r="F259" s="215">
        <v>448</v>
      </c>
      <c r="G259" s="215" t="s">
        <v>39</v>
      </c>
      <c r="H259" s="215">
        <v>1</v>
      </c>
      <c r="I259" s="234" t="s">
        <v>1032</v>
      </c>
      <c r="J259" s="215">
        <v>2</v>
      </c>
      <c r="K259" s="215">
        <v>21</v>
      </c>
      <c r="L259" s="215">
        <v>1</v>
      </c>
      <c r="M259" s="215">
        <v>1</v>
      </c>
      <c r="N259" s="215" t="s">
        <v>1009</v>
      </c>
      <c r="O259" s="237">
        <v>13</v>
      </c>
      <c r="P259" s="235">
        <v>20000000</v>
      </c>
      <c r="Q259" s="235"/>
      <c r="R259" s="235">
        <f t="shared" si="3"/>
        <v>20000000</v>
      </c>
      <c r="S259" s="235"/>
      <c r="T259" s="235"/>
      <c r="U259" s="235"/>
      <c r="V259" s="235"/>
    </row>
    <row r="260" spans="1:22" s="214" customFormat="1" ht="15" customHeight="1" x14ac:dyDescent="0.25">
      <c r="A260" s="215" t="s">
        <v>1034</v>
      </c>
      <c r="B260" s="215">
        <v>2</v>
      </c>
      <c r="C260" s="215">
        <v>2</v>
      </c>
      <c r="D260" s="215" t="s">
        <v>1007</v>
      </c>
      <c r="E260" s="215" t="s">
        <v>1008</v>
      </c>
      <c r="F260" s="215">
        <v>448</v>
      </c>
      <c r="G260" s="215" t="s">
        <v>39</v>
      </c>
      <c r="H260" s="215">
        <v>1</v>
      </c>
      <c r="I260" s="234">
        <v>15404</v>
      </c>
      <c r="J260" s="215">
        <v>1</v>
      </c>
      <c r="K260" s="215">
        <v>21</v>
      </c>
      <c r="L260" s="215">
        <v>1</v>
      </c>
      <c r="M260" s="215">
        <v>1</v>
      </c>
      <c r="N260" s="215" t="s">
        <v>1009</v>
      </c>
      <c r="O260" s="237">
        <v>13</v>
      </c>
      <c r="P260" s="235"/>
      <c r="Q260" s="235">
        <f>67334.429190181+3566.77</f>
        <v>70901.199190181011</v>
      </c>
      <c r="R260" s="235">
        <f t="shared" si="3"/>
        <v>70901.199190181011</v>
      </c>
      <c r="S260" s="235">
        <v>70901.2</v>
      </c>
      <c r="T260" s="235">
        <v>70901.2</v>
      </c>
      <c r="U260" s="235">
        <v>70901.2</v>
      </c>
      <c r="V260" s="235">
        <v>70901.2</v>
      </c>
    </row>
    <row r="261" spans="1:22" s="214" customFormat="1" ht="15" customHeight="1" x14ac:dyDescent="0.25">
      <c r="A261" s="215" t="s">
        <v>1034</v>
      </c>
      <c r="B261" s="215">
        <v>2</v>
      </c>
      <c r="C261" s="215">
        <v>2</v>
      </c>
      <c r="D261" s="215" t="s">
        <v>1007</v>
      </c>
      <c r="E261" s="215" t="s">
        <v>1008</v>
      </c>
      <c r="F261" s="215">
        <v>448</v>
      </c>
      <c r="G261" s="215" t="s">
        <v>39</v>
      </c>
      <c r="H261" s="215">
        <v>1</v>
      </c>
      <c r="I261" s="234">
        <v>15409</v>
      </c>
      <c r="J261" s="215">
        <v>1</v>
      </c>
      <c r="K261" s="215">
        <v>21</v>
      </c>
      <c r="L261" s="215">
        <v>1</v>
      </c>
      <c r="M261" s="215">
        <v>1</v>
      </c>
      <c r="N261" s="215" t="s">
        <v>1009</v>
      </c>
      <c r="O261" s="237">
        <v>13</v>
      </c>
      <c r="P261" s="235">
        <v>100800.01000000001</v>
      </c>
      <c r="Q261" s="235"/>
      <c r="R261" s="235">
        <f t="shared" si="3"/>
        <v>100800.01000000001</v>
      </c>
      <c r="S261" s="235">
        <v>78600</v>
      </c>
      <c r="T261" s="235">
        <v>78600</v>
      </c>
      <c r="U261" s="235">
        <v>78600</v>
      </c>
      <c r="V261" s="235">
        <v>78600</v>
      </c>
    </row>
    <row r="262" spans="1:22" s="214" customFormat="1" ht="15" customHeight="1" x14ac:dyDescent="0.25">
      <c r="A262" s="215" t="s">
        <v>1034</v>
      </c>
      <c r="B262" s="215">
        <v>2</v>
      </c>
      <c r="C262" s="215">
        <v>2</v>
      </c>
      <c r="D262" s="215" t="s">
        <v>1007</v>
      </c>
      <c r="E262" s="215" t="s">
        <v>1008</v>
      </c>
      <c r="F262" s="215">
        <v>448</v>
      </c>
      <c r="G262" s="215" t="s">
        <v>39</v>
      </c>
      <c r="H262" s="215">
        <v>1</v>
      </c>
      <c r="I262" s="234">
        <v>15416</v>
      </c>
      <c r="J262" s="215">
        <v>1</v>
      </c>
      <c r="K262" s="215">
        <v>21</v>
      </c>
      <c r="L262" s="215">
        <v>1</v>
      </c>
      <c r="M262" s="215">
        <v>1</v>
      </c>
      <c r="N262" s="215" t="s">
        <v>1009</v>
      </c>
      <c r="O262" s="237">
        <v>13</v>
      </c>
      <c r="P262" s="235">
        <v>9520.01</v>
      </c>
      <c r="Q262" s="235"/>
      <c r="R262" s="235">
        <f t="shared" si="3"/>
        <v>9520.01</v>
      </c>
      <c r="S262" s="235"/>
      <c r="T262" s="235"/>
      <c r="U262" s="235"/>
      <c r="V262" s="235"/>
    </row>
    <row r="263" spans="1:22" s="214" customFormat="1" ht="15" customHeight="1" x14ac:dyDescent="0.25">
      <c r="A263" s="215" t="s">
        <v>1034</v>
      </c>
      <c r="B263" s="215">
        <v>2</v>
      </c>
      <c r="C263" s="215">
        <v>2</v>
      </c>
      <c r="D263" s="215" t="s">
        <v>1007</v>
      </c>
      <c r="E263" s="215" t="s">
        <v>1008</v>
      </c>
      <c r="F263" s="215">
        <v>448</v>
      </c>
      <c r="G263" s="215" t="s">
        <v>39</v>
      </c>
      <c r="H263" s="215">
        <v>1</v>
      </c>
      <c r="I263" s="234">
        <v>15417</v>
      </c>
      <c r="J263" s="215">
        <v>1</v>
      </c>
      <c r="K263" s="215">
        <v>21</v>
      </c>
      <c r="L263" s="215">
        <v>1</v>
      </c>
      <c r="M263" s="215">
        <v>1</v>
      </c>
      <c r="N263" s="215" t="s">
        <v>1009</v>
      </c>
      <c r="O263" s="237">
        <v>13</v>
      </c>
      <c r="P263" s="235">
        <v>54080.01</v>
      </c>
      <c r="Q263" s="235"/>
      <c r="R263" s="235">
        <f t="shared" si="3"/>
        <v>54080.01</v>
      </c>
      <c r="S263" s="235">
        <v>41760</v>
      </c>
      <c r="T263" s="235">
        <v>41760</v>
      </c>
      <c r="U263" s="235">
        <v>41760</v>
      </c>
      <c r="V263" s="235">
        <v>41760</v>
      </c>
    </row>
    <row r="264" spans="1:22" s="214" customFormat="1" ht="15" customHeight="1" x14ac:dyDescent="0.25">
      <c r="A264" s="215" t="s">
        <v>1034</v>
      </c>
      <c r="B264" s="215">
        <v>2</v>
      </c>
      <c r="C264" s="215">
        <v>2</v>
      </c>
      <c r="D264" s="215" t="s">
        <v>1007</v>
      </c>
      <c r="E264" s="215" t="s">
        <v>1008</v>
      </c>
      <c r="F264" s="215">
        <v>448</v>
      </c>
      <c r="G264" s="215" t="s">
        <v>39</v>
      </c>
      <c r="H264" s="215">
        <v>1</v>
      </c>
      <c r="I264" s="234">
        <v>15418</v>
      </c>
      <c r="J264" s="215">
        <v>1</v>
      </c>
      <c r="K264" s="215">
        <v>21</v>
      </c>
      <c r="L264" s="215">
        <v>1</v>
      </c>
      <c r="M264" s="215">
        <v>1</v>
      </c>
      <c r="N264" s="215" t="s">
        <v>1009</v>
      </c>
      <c r="O264" s="237">
        <v>13</v>
      </c>
      <c r="P264" s="235"/>
      <c r="Q264" s="235">
        <v>42540.71</v>
      </c>
      <c r="R264" s="235">
        <f t="shared" ref="R264:R330" si="4">P264+Q264</f>
        <v>42540.71</v>
      </c>
      <c r="S264" s="235">
        <v>42540.71</v>
      </c>
      <c r="T264" s="235">
        <v>42540.71</v>
      </c>
      <c r="U264" s="235">
        <v>42540.71</v>
      </c>
      <c r="V264" s="235">
        <v>42540.71</v>
      </c>
    </row>
    <row r="265" spans="1:22" s="214" customFormat="1" ht="15" customHeight="1" x14ac:dyDescent="0.25">
      <c r="A265" s="215" t="s">
        <v>1034</v>
      </c>
      <c r="B265" s="215">
        <v>2</v>
      </c>
      <c r="C265" s="215">
        <v>2</v>
      </c>
      <c r="D265" s="215" t="s">
        <v>1007</v>
      </c>
      <c r="E265" s="215" t="s">
        <v>1008</v>
      </c>
      <c r="F265" s="215">
        <v>448</v>
      </c>
      <c r="G265" s="215" t="s">
        <v>39</v>
      </c>
      <c r="H265" s="215">
        <v>1</v>
      </c>
      <c r="I265" s="234">
        <v>15421</v>
      </c>
      <c r="J265" s="215">
        <v>1</v>
      </c>
      <c r="K265" s="215">
        <v>21</v>
      </c>
      <c r="L265" s="215">
        <v>1</v>
      </c>
      <c r="M265" s="215">
        <v>1</v>
      </c>
      <c r="N265" s="215" t="s">
        <v>1009</v>
      </c>
      <c r="O265" s="237">
        <v>13</v>
      </c>
      <c r="P265" s="235"/>
      <c r="Q265" s="235">
        <v>3660</v>
      </c>
      <c r="R265" s="235">
        <f>P265+Q265</f>
        <v>3660</v>
      </c>
      <c r="S265" s="235">
        <v>3660</v>
      </c>
      <c r="T265" s="235">
        <v>3660</v>
      </c>
      <c r="U265" s="235">
        <v>3660</v>
      </c>
      <c r="V265" s="235">
        <v>3660</v>
      </c>
    </row>
    <row r="266" spans="1:22" s="214" customFormat="1" ht="15" customHeight="1" x14ac:dyDescent="0.25">
      <c r="A266" s="215" t="s">
        <v>1034</v>
      </c>
      <c r="B266" s="215">
        <v>2</v>
      </c>
      <c r="C266" s="215">
        <v>2</v>
      </c>
      <c r="D266" s="215" t="s">
        <v>1007</v>
      </c>
      <c r="E266" s="215" t="s">
        <v>1008</v>
      </c>
      <c r="F266" s="215">
        <v>448</v>
      </c>
      <c r="G266" s="215" t="s">
        <v>39</v>
      </c>
      <c r="H266" s="215">
        <v>1</v>
      </c>
      <c r="I266" s="234">
        <v>15423</v>
      </c>
      <c r="J266" s="215">
        <v>1</v>
      </c>
      <c r="K266" s="215">
        <v>21</v>
      </c>
      <c r="L266" s="215">
        <v>1</v>
      </c>
      <c r="M266" s="215">
        <v>1</v>
      </c>
      <c r="N266" s="215" t="s">
        <v>1009</v>
      </c>
      <c r="O266" s="237">
        <v>13</v>
      </c>
      <c r="P266" s="235">
        <v>5309.99</v>
      </c>
      <c r="Q266" s="235"/>
      <c r="R266" s="235">
        <f t="shared" si="4"/>
        <v>5309.99</v>
      </c>
      <c r="S266" s="235"/>
      <c r="T266" s="235"/>
      <c r="U266" s="235"/>
      <c r="V266" s="235"/>
    </row>
    <row r="267" spans="1:22" s="214" customFormat="1" ht="15" customHeight="1" x14ac:dyDescent="0.25">
      <c r="A267" s="215" t="s">
        <v>1034</v>
      </c>
      <c r="B267" s="215">
        <v>2</v>
      </c>
      <c r="C267" s="215">
        <v>2</v>
      </c>
      <c r="D267" s="215" t="s">
        <v>1007</v>
      </c>
      <c r="E267" s="215" t="s">
        <v>1008</v>
      </c>
      <c r="F267" s="215">
        <v>448</v>
      </c>
      <c r="G267" s="215" t="s">
        <v>39</v>
      </c>
      <c r="H267" s="215">
        <v>1</v>
      </c>
      <c r="I267" s="234">
        <v>15424</v>
      </c>
      <c r="J267" s="215">
        <v>1</v>
      </c>
      <c r="K267" s="215">
        <v>21</v>
      </c>
      <c r="L267" s="215">
        <v>1</v>
      </c>
      <c r="M267" s="215">
        <v>1</v>
      </c>
      <c r="N267" s="215" t="s">
        <v>1009</v>
      </c>
      <c r="O267" s="237">
        <v>13</v>
      </c>
      <c r="P267" s="235">
        <v>6334.9899999999989</v>
      </c>
      <c r="Q267" s="235">
        <f>-400-479.99-159.98</f>
        <v>-1039.97</v>
      </c>
      <c r="R267" s="235">
        <f t="shared" si="4"/>
        <v>5295.0199999999986</v>
      </c>
      <c r="S267" s="235">
        <v>4980</v>
      </c>
      <c r="T267" s="235">
        <v>4980</v>
      </c>
      <c r="U267" s="235">
        <v>4980</v>
      </c>
      <c r="V267" s="235">
        <v>4980</v>
      </c>
    </row>
    <row r="268" spans="1:22" s="214" customFormat="1" ht="15" customHeight="1" x14ac:dyDescent="0.25">
      <c r="A268" s="215" t="s">
        <v>1034</v>
      </c>
      <c r="B268" s="215">
        <v>2</v>
      </c>
      <c r="C268" s="215">
        <v>2</v>
      </c>
      <c r="D268" s="215" t="s">
        <v>1007</v>
      </c>
      <c r="E268" s="215" t="s">
        <v>1008</v>
      </c>
      <c r="F268" s="215">
        <v>448</v>
      </c>
      <c r="G268" s="215" t="s">
        <v>39</v>
      </c>
      <c r="H268" s="215">
        <v>1</v>
      </c>
      <c r="I268" s="234">
        <v>15425</v>
      </c>
      <c r="J268" s="215">
        <v>1</v>
      </c>
      <c r="K268" s="215">
        <v>21</v>
      </c>
      <c r="L268" s="215">
        <v>1</v>
      </c>
      <c r="M268" s="215">
        <v>1</v>
      </c>
      <c r="N268" s="215" t="s">
        <v>1009</v>
      </c>
      <c r="O268" s="215">
        <v>13</v>
      </c>
      <c r="P268" s="235">
        <v>27937.87</v>
      </c>
      <c r="Q268" s="235"/>
      <c r="R268" s="235">
        <f t="shared" si="4"/>
        <v>27937.87</v>
      </c>
      <c r="S268" s="235">
        <v>23220</v>
      </c>
      <c r="T268" s="235">
        <v>23220</v>
      </c>
      <c r="U268" s="235">
        <v>23220</v>
      </c>
      <c r="V268" s="235">
        <v>23220</v>
      </c>
    </row>
    <row r="269" spans="1:22" s="214" customFormat="1" ht="15" customHeight="1" x14ac:dyDescent="0.25">
      <c r="A269" s="215" t="s">
        <v>1034</v>
      </c>
      <c r="B269" s="215">
        <v>2</v>
      </c>
      <c r="C269" s="215">
        <v>2</v>
      </c>
      <c r="D269" s="215" t="s">
        <v>1007</v>
      </c>
      <c r="E269" s="215" t="s">
        <v>1008</v>
      </c>
      <c r="F269" s="215">
        <v>448</v>
      </c>
      <c r="G269" s="215" t="s">
        <v>39</v>
      </c>
      <c r="H269" s="215">
        <v>1</v>
      </c>
      <c r="I269" s="234">
        <v>15427</v>
      </c>
      <c r="J269" s="215">
        <v>1</v>
      </c>
      <c r="K269" s="215">
        <v>21</v>
      </c>
      <c r="L269" s="215">
        <v>1</v>
      </c>
      <c r="M269" s="215">
        <v>1</v>
      </c>
      <c r="N269" s="215" t="s">
        <v>1009</v>
      </c>
      <c r="O269" s="237">
        <v>13</v>
      </c>
      <c r="P269" s="235">
        <v>8849.989999999998</v>
      </c>
      <c r="Q269" s="235">
        <v>0.01</v>
      </c>
      <c r="R269" s="235">
        <f t="shared" si="4"/>
        <v>8849.9999999999982</v>
      </c>
      <c r="S269" s="235">
        <v>8850</v>
      </c>
      <c r="T269" s="235">
        <v>8850</v>
      </c>
      <c r="U269" s="235">
        <v>8850</v>
      </c>
      <c r="V269" s="235">
        <v>8850</v>
      </c>
    </row>
    <row r="270" spans="1:22" s="214" customFormat="1" ht="15" customHeight="1" x14ac:dyDescent="0.25">
      <c r="A270" s="215" t="s">
        <v>1034</v>
      </c>
      <c r="B270" s="215">
        <v>2</v>
      </c>
      <c r="C270" s="215">
        <v>2</v>
      </c>
      <c r="D270" s="215" t="s">
        <v>1007</v>
      </c>
      <c r="E270" s="215" t="s">
        <v>1008</v>
      </c>
      <c r="F270" s="215">
        <v>448</v>
      </c>
      <c r="G270" s="215" t="s">
        <v>39</v>
      </c>
      <c r="H270" s="215">
        <v>1</v>
      </c>
      <c r="I270" s="234">
        <v>16101</v>
      </c>
      <c r="J270" s="215">
        <v>1</v>
      </c>
      <c r="K270" s="215">
        <v>21</v>
      </c>
      <c r="L270" s="215">
        <v>1</v>
      </c>
      <c r="M270" s="215">
        <v>1</v>
      </c>
      <c r="N270" s="215" t="s">
        <v>1009</v>
      </c>
      <c r="O270" s="237">
        <v>13</v>
      </c>
      <c r="P270" s="235">
        <v>488693.75999999995</v>
      </c>
      <c r="Q270" s="235"/>
      <c r="R270" s="235">
        <f t="shared" si="4"/>
        <v>488693.75999999995</v>
      </c>
      <c r="S270" s="235"/>
      <c r="T270" s="235"/>
      <c r="U270" s="235"/>
      <c r="V270" s="235"/>
    </row>
    <row r="271" spans="1:22" s="214" customFormat="1" ht="15" customHeight="1" x14ac:dyDescent="0.25">
      <c r="A271" s="215" t="s">
        <v>1034</v>
      </c>
      <c r="B271" s="215">
        <v>2</v>
      </c>
      <c r="C271" s="215">
        <v>2</v>
      </c>
      <c r="D271" s="215" t="s">
        <v>1007</v>
      </c>
      <c r="E271" s="215" t="s">
        <v>1008</v>
      </c>
      <c r="F271" s="215">
        <v>448</v>
      </c>
      <c r="G271" s="215" t="s">
        <v>39</v>
      </c>
      <c r="H271" s="215">
        <v>1</v>
      </c>
      <c r="I271" s="234">
        <v>17105</v>
      </c>
      <c r="J271" s="215">
        <v>1</v>
      </c>
      <c r="K271" s="215">
        <v>21</v>
      </c>
      <c r="L271" s="215">
        <v>1</v>
      </c>
      <c r="M271" s="215">
        <v>1</v>
      </c>
      <c r="N271" s="215" t="s">
        <v>1009</v>
      </c>
      <c r="O271" s="215">
        <v>13</v>
      </c>
      <c r="P271" s="235">
        <v>25022.740000000005</v>
      </c>
      <c r="Q271" s="235"/>
      <c r="R271" s="235">
        <f t="shared" si="4"/>
        <v>25022.740000000005</v>
      </c>
      <c r="S271" s="235">
        <v>19517.64</v>
      </c>
      <c r="T271" s="235">
        <v>19517.64</v>
      </c>
      <c r="U271" s="235">
        <v>19517.64</v>
      </c>
      <c r="V271" s="235">
        <v>19517.64</v>
      </c>
    </row>
    <row r="272" spans="1:22" s="214" customFormat="1" ht="15" customHeight="1" x14ac:dyDescent="0.25">
      <c r="A272" s="215" t="s">
        <v>1034</v>
      </c>
      <c r="B272" s="215">
        <v>2</v>
      </c>
      <c r="C272" s="215">
        <v>2</v>
      </c>
      <c r="D272" s="215" t="s">
        <v>1007</v>
      </c>
      <c r="E272" s="215" t="s">
        <v>1008</v>
      </c>
      <c r="F272" s="215">
        <v>448</v>
      </c>
      <c r="G272" s="215" t="s">
        <v>39</v>
      </c>
      <c r="H272" s="215">
        <v>1</v>
      </c>
      <c r="I272" s="234">
        <v>21101</v>
      </c>
      <c r="J272" s="215">
        <v>1</v>
      </c>
      <c r="K272" s="215">
        <v>21</v>
      </c>
      <c r="L272" s="215">
        <v>1</v>
      </c>
      <c r="M272" s="215">
        <v>1</v>
      </c>
      <c r="N272" s="215" t="s">
        <v>1009</v>
      </c>
      <c r="O272" s="237">
        <v>13</v>
      </c>
      <c r="P272" s="235">
        <v>12845.489999999998</v>
      </c>
      <c r="Q272" s="235"/>
      <c r="R272" s="235">
        <f t="shared" si="4"/>
        <v>12845.489999999998</v>
      </c>
      <c r="S272" s="235"/>
      <c r="T272" s="235"/>
      <c r="U272" s="235"/>
      <c r="V272" s="235"/>
    </row>
    <row r="273" spans="1:22" s="214" customFormat="1" ht="15" customHeight="1" x14ac:dyDescent="0.25">
      <c r="A273" s="215" t="s">
        <v>1034</v>
      </c>
      <c r="B273" s="215">
        <v>2</v>
      </c>
      <c r="C273" s="215">
        <v>2</v>
      </c>
      <c r="D273" s="215" t="s">
        <v>1007</v>
      </c>
      <c r="E273" s="215" t="s">
        <v>1008</v>
      </c>
      <c r="F273" s="215">
        <v>448</v>
      </c>
      <c r="G273" s="215" t="s">
        <v>39</v>
      </c>
      <c r="H273" s="215">
        <v>1</v>
      </c>
      <c r="I273" s="234">
        <v>21401</v>
      </c>
      <c r="J273" s="215">
        <v>1</v>
      </c>
      <c r="K273" s="215">
        <v>21</v>
      </c>
      <c r="L273" s="215">
        <v>1</v>
      </c>
      <c r="M273" s="215">
        <v>1</v>
      </c>
      <c r="N273" s="215" t="s">
        <v>1009</v>
      </c>
      <c r="O273" s="237">
        <v>13</v>
      </c>
      <c r="P273" s="235">
        <v>20000</v>
      </c>
      <c r="Q273" s="235">
        <v>-2031.58</v>
      </c>
      <c r="R273" s="235">
        <f t="shared" si="4"/>
        <v>17968.419999999998</v>
      </c>
      <c r="S273" s="235"/>
      <c r="T273" s="235"/>
      <c r="U273" s="235"/>
      <c r="V273" s="235"/>
    </row>
    <row r="274" spans="1:22" s="214" customFormat="1" ht="15" customHeight="1" x14ac:dyDescent="0.25">
      <c r="A274" s="215" t="s">
        <v>1034</v>
      </c>
      <c r="B274" s="215">
        <v>2</v>
      </c>
      <c r="C274" s="215">
        <v>2</v>
      </c>
      <c r="D274" s="215" t="s">
        <v>1007</v>
      </c>
      <c r="E274" s="215" t="s">
        <v>1008</v>
      </c>
      <c r="F274" s="215">
        <v>448</v>
      </c>
      <c r="G274" s="215" t="s">
        <v>39</v>
      </c>
      <c r="H274" s="215">
        <v>1</v>
      </c>
      <c r="I274" s="234">
        <v>21801</v>
      </c>
      <c r="J274" s="215">
        <v>1</v>
      </c>
      <c r="K274" s="215">
        <v>21</v>
      </c>
      <c r="L274" s="215">
        <v>1</v>
      </c>
      <c r="M274" s="215">
        <v>1</v>
      </c>
      <c r="N274" s="215" t="s">
        <v>1009</v>
      </c>
      <c r="O274" s="215">
        <v>13</v>
      </c>
      <c r="P274" s="235">
        <v>9500</v>
      </c>
      <c r="Q274" s="235">
        <v>328</v>
      </c>
      <c r="R274" s="235">
        <f t="shared" si="4"/>
        <v>9828</v>
      </c>
      <c r="S274" s="235">
        <v>9828</v>
      </c>
      <c r="T274" s="235">
        <v>9828</v>
      </c>
      <c r="U274" s="235">
        <v>9828</v>
      </c>
      <c r="V274" s="235">
        <v>9828</v>
      </c>
    </row>
    <row r="275" spans="1:22" s="214" customFormat="1" ht="15" customHeight="1" x14ac:dyDescent="0.25">
      <c r="A275" s="215" t="s">
        <v>1034</v>
      </c>
      <c r="B275" s="215">
        <v>2</v>
      </c>
      <c r="C275" s="215">
        <v>2</v>
      </c>
      <c r="D275" s="215" t="s">
        <v>1007</v>
      </c>
      <c r="E275" s="215" t="s">
        <v>1008</v>
      </c>
      <c r="F275" s="215">
        <v>448</v>
      </c>
      <c r="G275" s="215" t="s">
        <v>39</v>
      </c>
      <c r="H275" s="215">
        <v>1</v>
      </c>
      <c r="I275" s="234">
        <v>22101</v>
      </c>
      <c r="J275" s="215">
        <v>1</v>
      </c>
      <c r="K275" s="215">
        <v>21</v>
      </c>
      <c r="L275" s="215">
        <v>1</v>
      </c>
      <c r="M275" s="215">
        <v>1</v>
      </c>
      <c r="N275" s="215" t="s">
        <v>1009</v>
      </c>
      <c r="O275" s="237">
        <v>13</v>
      </c>
      <c r="P275" s="235">
        <v>2000.0000000000002</v>
      </c>
      <c r="Q275" s="235">
        <v>-2000</v>
      </c>
      <c r="R275" s="235">
        <f t="shared" si="4"/>
        <v>0</v>
      </c>
      <c r="S275" s="235"/>
      <c r="T275" s="235"/>
      <c r="U275" s="235"/>
      <c r="V275" s="235"/>
    </row>
    <row r="276" spans="1:22" s="214" customFormat="1" ht="15" customHeight="1" x14ac:dyDescent="0.25">
      <c r="A276" s="215" t="s">
        <v>1034</v>
      </c>
      <c r="B276" s="215">
        <v>2</v>
      </c>
      <c r="C276" s="215">
        <v>2</v>
      </c>
      <c r="D276" s="215" t="s">
        <v>1007</v>
      </c>
      <c r="E276" s="215" t="s">
        <v>1008</v>
      </c>
      <c r="F276" s="215">
        <v>448</v>
      </c>
      <c r="G276" s="215" t="s">
        <v>39</v>
      </c>
      <c r="H276" s="215">
        <v>1</v>
      </c>
      <c r="I276" s="234">
        <v>24601</v>
      </c>
      <c r="J276" s="215">
        <v>1</v>
      </c>
      <c r="K276" s="215">
        <v>21</v>
      </c>
      <c r="L276" s="215">
        <v>1</v>
      </c>
      <c r="M276" s="215">
        <v>1</v>
      </c>
      <c r="N276" s="215" t="s">
        <v>1009</v>
      </c>
      <c r="O276" s="237">
        <v>13</v>
      </c>
      <c r="P276" s="235">
        <v>500.00000000000011</v>
      </c>
      <c r="Q276" s="235"/>
      <c r="R276" s="235">
        <f t="shared" si="4"/>
        <v>500.00000000000011</v>
      </c>
      <c r="S276" s="235"/>
      <c r="T276" s="235"/>
      <c r="U276" s="235"/>
      <c r="V276" s="235"/>
    </row>
    <row r="277" spans="1:22" s="214" customFormat="1" ht="15" customHeight="1" x14ac:dyDescent="0.25">
      <c r="A277" s="215" t="s">
        <v>1034</v>
      </c>
      <c r="B277" s="215">
        <v>2</v>
      </c>
      <c r="C277" s="215">
        <v>2</v>
      </c>
      <c r="D277" s="215" t="s">
        <v>1007</v>
      </c>
      <c r="E277" s="215" t="s">
        <v>1008</v>
      </c>
      <c r="F277" s="215">
        <v>448</v>
      </c>
      <c r="G277" s="215" t="s">
        <v>39</v>
      </c>
      <c r="H277" s="215">
        <v>1</v>
      </c>
      <c r="I277" s="234">
        <v>26101</v>
      </c>
      <c r="J277" s="215">
        <v>1</v>
      </c>
      <c r="K277" s="215">
        <v>21</v>
      </c>
      <c r="L277" s="215">
        <v>1</v>
      </c>
      <c r="M277" s="215">
        <v>1</v>
      </c>
      <c r="N277" s="215" t="s">
        <v>1009</v>
      </c>
      <c r="O277" s="215">
        <v>13</v>
      </c>
      <c r="P277" s="235">
        <v>294357.61999999994</v>
      </c>
      <c r="Q277" s="235">
        <v>-5750</v>
      </c>
      <c r="R277" s="235">
        <f t="shared" si="4"/>
        <v>288607.61999999994</v>
      </c>
      <c r="S277" s="235">
        <v>200435.81479999991</v>
      </c>
      <c r="T277" s="235">
        <v>200435.81479999991</v>
      </c>
      <c r="U277" s="235">
        <v>200435.81479999991</v>
      </c>
      <c r="V277" s="235">
        <v>116684.29855238818</v>
      </c>
    </row>
    <row r="278" spans="1:22" s="214" customFormat="1" ht="15" customHeight="1" x14ac:dyDescent="0.25">
      <c r="A278" s="215" t="s">
        <v>1034</v>
      </c>
      <c r="B278" s="215">
        <v>2</v>
      </c>
      <c r="C278" s="215">
        <v>2</v>
      </c>
      <c r="D278" s="215" t="s">
        <v>1007</v>
      </c>
      <c r="E278" s="215" t="s">
        <v>1008</v>
      </c>
      <c r="F278" s="215">
        <v>448</v>
      </c>
      <c r="G278" s="215" t="s">
        <v>39</v>
      </c>
      <c r="H278" s="215">
        <v>1</v>
      </c>
      <c r="I278" s="234">
        <v>26102</v>
      </c>
      <c r="J278" s="215">
        <v>1</v>
      </c>
      <c r="K278" s="215">
        <v>21</v>
      </c>
      <c r="L278" s="215">
        <v>1</v>
      </c>
      <c r="M278" s="215">
        <v>1</v>
      </c>
      <c r="N278" s="215" t="s">
        <v>1009</v>
      </c>
      <c r="O278" s="237">
        <v>13</v>
      </c>
      <c r="P278" s="235">
        <v>1099.9999999999998</v>
      </c>
      <c r="Q278" s="235">
        <v>586</v>
      </c>
      <c r="R278" s="235">
        <f t="shared" si="4"/>
        <v>1685.9999999999998</v>
      </c>
      <c r="S278" s="235">
        <v>1686.0003999999999</v>
      </c>
      <c r="T278" s="235">
        <v>1686.0003999999999</v>
      </c>
      <c r="U278" s="235">
        <v>1686.0003999999999</v>
      </c>
      <c r="V278" s="235">
        <v>1482.9729277646304</v>
      </c>
    </row>
    <row r="279" spans="1:22" s="214" customFormat="1" ht="15" customHeight="1" x14ac:dyDescent="0.25">
      <c r="A279" s="215" t="s">
        <v>1034</v>
      </c>
      <c r="B279" s="215">
        <v>2</v>
      </c>
      <c r="C279" s="215">
        <v>2</v>
      </c>
      <c r="D279" s="215" t="s">
        <v>1007</v>
      </c>
      <c r="E279" s="215" t="s">
        <v>1008</v>
      </c>
      <c r="F279" s="215">
        <v>448</v>
      </c>
      <c r="G279" s="215" t="s">
        <v>39</v>
      </c>
      <c r="H279" s="215">
        <v>1</v>
      </c>
      <c r="I279" s="234">
        <v>29201</v>
      </c>
      <c r="J279" s="215">
        <v>1</v>
      </c>
      <c r="K279" s="215">
        <v>21</v>
      </c>
      <c r="L279" s="215">
        <v>1</v>
      </c>
      <c r="M279" s="215">
        <v>1</v>
      </c>
      <c r="N279" s="215" t="s">
        <v>1009</v>
      </c>
      <c r="O279" s="237">
        <v>13</v>
      </c>
      <c r="P279" s="235">
        <v>399.99999999999989</v>
      </c>
      <c r="Q279" s="235"/>
      <c r="R279" s="235">
        <f t="shared" si="4"/>
        <v>399.99999999999989</v>
      </c>
      <c r="S279" s="235"/>
      <c r="T279" s="235"/>
      <c r="U279" s="235"/>
      <c r="V279" s="235"/>
    </row>
    <row r="280" spans="1:22" s="214" customFormat="1" ht="15" customHeight="1" x14ac:dyDescent="0.25">
      <c r="A280" s="215" t="s">
        <v>1034</v>
      </c>
      <c r="B280" s="215">
        <v>2</v>
      </c>
      <c r="C280" s="215">
        <v>2</v>
      </c>
      <c r="D280" s="215" t="s">
        <v>1007</v>
      </c>
      <c r="E280" s="215" t="s">
        <v>1008</v>
      </c>
      <c r="F280" s="215">
        <v>448</v>
      </c>
      <c r="G280" s="215" t="s">
        <v>39</v>
      </c>
      <c r="H280" s="215">
        <v>1</v>
      </c>
      <c r="I280" s="234">
        <v>29401</v>
      </c>
      <c r="J280" s="215">
        <v>1</v>
      </c>
      <c r="K280" s="215">
        <v>21</v>
      </c>
      <c r="L280" s="215">
        <v>1</v>
      </c>
      <c r="M280" s="215">
        <v>1</v>
      </c>
      <c r="N280" s="215" t="s">
        <v>1009</v>
      </c>
      <c r="O280" s="237">
        <v>13</v>
      </c>
      <c r="P280" s="235">
        <v>700</v>
      </c>
      <c r="Q280" s="235"/>
      <c r="R280" s="235">
        <f t="shared" si="4"/>
        <v>700</v>
      </c>
      <c r="S280" s="235"/>
      <c r="T280" s="235"/>
      <c r="U280" s="235"/>
      <c r="V280" s="235"/>
    </row>
    <row r="281" spans="1:22" s="214" customFormat="1" ht="15" customHeight="1" x14ac:dyDescent="0.25">
      <c r="A281" s="215" t="s">
        <v>1034</v>
      </c>
      <c r="B281" s="215">
        <v>2</v>
      </c>
      <c r="C281" s="215">
        <v>2</v>
      </c>
      <c r="D281" s="215" t="s">
        <v>1007</v>
      </c>
      <c r="E281" s="215" t="s">
        <v>1008</v>
      </c>
      <c r="F281" s="215">
        <v>448</v>
      </c>
      <c r="G281" s="215" t="s">
        <v>39</v>
      </c>
      <c r="H281" s="215">
        <v>1</v>
      </c>
      <c r="I281" s="234">
        <v>29601</v>
      </c>
      <c r="J281" s="215">
        <v>1</v>
      </c>
      <c r="K281" s="215">
        <v>21</v>
      </c>
      <c r="L281" s="215">
        <v>1</v>
      </c>
      <c r="M281" s="215">
        <v>1</v>
      </c>
      <c r="N281" s="215" t="s">
        <v>1009</v>
      </c>
      <c r="O281" s="237">
        <v>13</v>
      </c>
      <c r="P281" s="235">
        <v>28802.559999999994</v>
      </c>
      <c r="Q281" s="235">
        <v>42853.1</v>
      </c>
      <c r="R281" s="235">
        <f t="shared" si="4"/>
        <v>71655.659999999989</v>
      </c>
      <c r="S281" s="235">
        <v>71655.659199999995</v>
      </c>
      <c r="T281" s="235">
        <v>71655.659199999995</v>
      </c>
      <c r="U281" s="235">
        <v>71655.659199999995</v>
      </c>
      <c r="V281" s="235">
        <v>67407.561822787786</v>
      </c>
    </row>
    <row r="282" spans="1:22" s="214" customFormat="1" ht="15" customHeight="1" x14ac:dyDescent="0.25">
      <c r="A282" s="215" t="s">
        <v>1034</v>
      </c>
      <c r="B282" s="215">
        <v>2</v>
      </c>
      <c r="C282" s="215">
        <v>2</v>
      </c>
      <c r="D282" s="215" t="s">
        <v>1007</v>
      </c>
      <c r="E282" s="215" t="s">
        <v>1008</v>
      </c>
      <c r="F282" s="215">
        <v>448</v>
      </c>
      <c r="G282" s="215" t="s">
        <v>39</v>
      </c>
      <c r="H282" s="215">
        <v>1</v>
      </c>
      <c r="I282" s="234">
        <v>31801</v>
      </c>
      <c r="J282" s="215">
        <v>1</v>
      </c>
      <c r="K282" s="215">
        <v>21</v>
      </c>
      <c r="L282" s="215">
        <v>1</v>
      </c>
      <c r="M282" s="215">
        <v>1</v>
      </c>
      <c r="N282" s="215" t="s">
        <v>1009</v>
      </c>
      <c r="O282" s="237">
        <v>13</v>
      </c>
      <c r="P282" s="235">
        <v>12000</v>
      </c>
      <c r="Q282" s="235">
        <v>-1021.08</v>
      </c>
      <c r="R282" s="235">
        <f t="shared" si="4"/>
        <v>10978.92</v>
      </c>
      <c r="S282" s="235">
        <v>891.23381261739542</v>
      </c>
      <c r="T282" s="235">
        <v>891.23381261739542</v>
      </c>
      <c r="U282" s="235">
        <v>891.23381261739542</v>
      </c>
      <c r="V282" s="235">
        <v>891.23381261739542</v>
      </c>
    </row>
    <row r="283" spans="1:22" s="214" customFormat="1" ht="15" customHeight="1" x14ac:dyDescent="0.25">
      <c r="A283" s="215" t="s">
        <v>1034</v>
      </c>
      <c r="B283" s="215">
        <v>2</v>
      </c>
      <c r="C283" s="215">
        <v>2</v>
      </c>
      <c r="D283" s="215" t="s">
        <v>1007</v>
      </c>
      <c r="E283" s="215" t="s">
        <v>1008</v>
      </c>
      <c r="F283" s="215">
        <v>448</v>
      </c>
      <c r="G283" s="215" t="s">
        <v>39</v>
      </c>
      <c r="H283" s="215">
        <v>1</v>
      </c>
      <c r="I283" s="234">
        <v>32201</v>
      </c>
      <c r="J283" s="215">
        <v>1</v>
      </c>
      <c r="K283" s="215">
        <v>21</v>
      </c>
      <c r="L283" s="215">
        <v>1</v>
      </c>
      <c r="M283" s="215">
        <v>1</v>
      </c>
      <c r="N283" s="215" t="s">
        <v>1009</v>
      </c>
      <c r="O283" s="237">
        <v>13</v>
      </c>
      <c r="P283" s="235"/>
      <c r="Q283" s="235"/>
      <c r="R283" s="235">
        <f t="shared" si="4"/>
        <v>0</v>
      </c>
      <c r="S283" s="235"/>
      <c r="T283" s="235"/>
      <c r="U283" s="235"/>
      <c r="V283" s="235"/>
    </row>
    <row r="284" spans="1:22" s="214" customFormat="1" ht="15" customHeight="1" x14ac:dyDescent="0.25">
      <c r="A284" s="215" t="s">
        <v>1034</v>
      </c>
      <c r="B284" s="215">
        <v>2</v>
      </c>
      <c r="C284" s="215">
        <v>2</v>
      </c>
      <c r="D284" s="215" t="s">
        <v>1007</v>
      </c>
      <c r="E284" s="215" t="s">
        <v>1008</v>
      </c>
      <c r="F284" s="215">
        <v>448</v>
      </c>
      <c r="G284" s="215" t="s">
        <v>39</v>
      </c>
      <c r="H284" s="215">
        <v>1</v>
      </c>
      <c r="I284" s="234">
        <v>32301</v>
      </c>
      <c r="J284" s="215">
        <v>1</v>
      </c>
      <c r="K284" s="215">
        <v>21</v>
      </c>
      <c r="L284" s="215">
        <v>1</v>
      </c>
      <c r="M284" s="215">
        <v>1</v>
      </c>
      <c r="N284" s="215" t="s">
        <v>1009</v>
      </c>
      <c r="O284" s="237">
        <v>13</v>
      </c>
      <c r="P284" s="235"/>
      <c r="Q284" s="235">
        <f>15500+29508</f>
        <v>45008</v>
      </c>
      <c r="R284" s="235">
        <f>Q284+P284</f>
        <v>45008</v>
      </c>
      <c r="S284" s="235">
        <v>45008</v>
      </c>
      <c r="T284" s="235">
        <v>45008</v>
      </c>
      <c r="U284" s="235">
        <v>45008</v>
      </c>
      <c r="V284" s="235">
        <v>2152.8000000000002</v>
      </c>
    </row>
    <row r="285" spans="1:22" s="214" customFormat="1" ht="15" customHeight="1" x14ac:dyDescent="0.25">
      <c r="A285" s="215" t="s">
        <v>1034</v>
      </c>
      <c r="B285" s="215">
        <v>2</v>
      </c>
      <c r="C285" s="215">
        <v>2</v>
      </c>
      <c r="D285" s="215" t="s">
        <v>1007</v>
      </c>
      <c r="E285" s="215" t="s">
        <v>1008</v>
      </c>
      <c r="F285" s="215">
        <v>448</v>
      </c>
      <c r="G285" s="215" t="s">
        <v>39</v>
      </c>
      <c r="H285" s="215">
        <v>1</v>
      </c>
      <c r="I285" s="234">
        <v>33201</v>
      </c>
      <c r="J285" s="215">
        <v>1</v>
      </c>
      <c r="K285" s="215">
        <v>21</v>
      </c>
      <c r="L285" s="215">
        <v>1</v>
      </c>
      <c r="M285" s="215">
        <v>1</v>
      </c>
      <c r="N285" s="215" t="s">
        <v>1009</v>
      </c>
      <c r="O285" s="215">
        <v>13</v>
      </c>
      <c r="P285" s="235">
        <v>40000.000000000007</v>
      </c>
      <c r="Q285" s="235">
        <v>27256.799999999999</v>
      </c>
      <c r="R285" s="235">
        <f t="shared" si="4"/>
        <v>67256.800000000003</v>
      </c>
      <c r="S285" s="235">
        <v>67256.800000000003</v>
      </c>
      <c r="T285" s="235">
        <v>67256.800000000003</v>
      </c>
      <c r="U285" s="235">
        <v>67256.800000000003</v>
      </c>
      <c r="V285" s="235">
        <v>67256.800000000003</v>
      </c>
    </row>
    <row r="286" spans="1:22" s="214" customFormat="1" ht="15" customHeight="1" x14ac:dyDescent="0.25">
      <c r="A286" s="215" t="s">
        <v>1034</v>
      </c>
      <c r="B286" s="215">
        <v>2</v>
      </c>
      <c r="C286" s="215">
        <v>2</v>
      </c>
      <c r="D286" s="215" t="s">
        <v>1007</v>
      </c>
      <c r="E286" s="215" t="s">
        <v>1008</v>
      </c>
      <c r="F286" s="215">
        <v>448</v>
      </c>
      <c r="G286" s="215" t="s">
        <v>39</v>
      </c>
      <c r="H286" s="215">
        <v>1</v>
      </c>
      <c r="I286" s="234">
        <v>33301</v>
      </c>
      <c r="J286" s="215">
        <v>1</v>
      </c>
      <c r="K286" s="215">
        <v>21</v>
      </c>
      <c r="L286" s="215">
        <v>1</v>
      </c>
      <c r="M286" s="215">
        <v>1</v>
      </c>
      <c r="N286" s="215" t="s">
        <v>1009</v>
      </c>
      <c r="O286" s="237">
        <v>13</v>
      </c>
      <c r="P286" s="235">
        <v>3999.9999999999995</v>
      </c>
      <c r="Q286" s="235"/>
      <c r="R286" s="235">
        <f t="shared" si="4"/>
        <v>3999.9999999999995</v>
      </c>
      <c r="S286" s="235"/>
      <c r="T286" s="235"/>
      <c r="U286" s="235"/>
      <c r="V286" s="235"/>
    </row>
    <row r="287" spans="1:22" s="214" customFormat="1" ht="15" customHeight="1" x14ac:dyDescent="0.25">
      <c r="A287" s="215" t="s">
        <v>1034</v>
      </c>
      <c r="B287" s="215">
        <v>2</v>
      </c>
      <c r="C287" s="215">
        <v>2</v>
      </c>
      <c r="D287" s="215" t="s">
        <v>1007</v>
      </c>
      <c r="E287" s="215" t="s">
        <v>1008</v>
      </c>
      <c r="F287" s="215">
        <v>448</v>
      </c>
      <c r="G287" s="215" t="s">
        <v>39</v>
      </c>
      <c r="H287" s="215">
        <v>1</v>
      </c>
      <c r="I287" s="234">
        <v>33603</v>
      </c>
      <c r="J287" s="215">
        <v>1</v>
      </c>
      <c r="K287" s="215">
        <v>21</v>
      </c>
      <c r="L287" s="215">
        <v>1</v>
      </c>
      <c r="M287" s="215">
        <v>1</v>
      </c>
      <c r="N287" s="215" t="s">
        <v>1009</v>
      </c>
      <c r="O287" s="237">
        <v>13</v>
      </c>
      <c r="P287" s="235">
        <v>12999.999999999998</v>
      </c>
      <c r="Q287" s="235"/>
      <c r="R287" s="235">
        <f t="shared" si="4"/>
        <v>12999.999999999998</v>
      </c>
      <c r="S287" s="235">
        <v>2077.56</v>
      </c>
      <c r="T287" s="235">
        <v>2077.56</v>
      </c>
      <c r="U287" s="235">
        <v>2077.56</v>
      </c>
      <c r="V287" s="235">
        <v>128.04493339757838</v>
      </c>
    </row>
    <row r="288" spans="1:22" s="214" customFormat="1" ht="15" customHeight="1" x14ac:dyDescent="0.25">
      <c r="A288" s="215" t="s">
        <v>1034</v>
      </c>
      <c r="B288" s="215">
        <v>2</v>
      </c>
      <c r="C288" s="215">
        <v>2</v>
      </c>
      <c r="D288" s="215" t="s">
        <v>1007</v>
      </c>
      <c r="E288" s="215" t="s">
        <v>1008</v>
      </c>
      <c r="F288" s="215">
        <v>448</v>
      </c>
      <c r="G288" s="215" t="s">
        <v>39</v>
      </c>
      <c r="H288" s="215">
        <v>1</v>
      </c>
      <c r="I288" s="234">
        <v>34401</v>
      </c>
      <c r="J288" s="215">
        <v>1</v>
      </c>
      <c r="K288" s="215">
        <v>21</v>
      </c>
      <c r="L288" s="215">
        <v>1</v>
      </c>
      <c r="M288" s="215">
        <v>1</v>
      </c>
      <c r="N288" s="215" t="s">
        <v>1009</v>
      </c>
      <c r="O288" s="215">
        <v>13</v>
      </c>
      <c r="P288" s="235">
        <v>309817.29999999993</v>
      </c>
      <c r="Q288" s="235"/>
      <c r="R288" s="235">
        <f t="shared" si="4"/>
        <v>309817.29999999993</v>
      </c>
      <c r="S288" s="235"/>
      <c r="T288" s="235"/>
      <c r="U288" s="235"/>
      <c r="V288" s="235"/>
    </row>
    <row r="289" spans="1:22" s="214" customFormat="1" ht="15" customHeight="1" x14ac:dyDescent="0.25">
      <c r="A289" s="215" t="s">
        <v>1034</v>
      </c>
      <c r="B289" s="215">
        <v>2</v>
      </c>
      <c r="C289" s="215">
        <v>2</v>
      </c>
      <c r="D289" s="215" t="s">
        <v>1007</v>
      </c>
      <c r="E289" s="215" t="s">
        <v>1008</v>
      </c>
      <c r="F289" s="215">
        <v>448</v>
      </c>
      <c r="G289" s="215" t="s">
        <v>39</v>
      </c>
      <c r="H289" s="215">
        <v>1</v>
      </c>
      <c r="I289" s="234">
        <v>35101</v>
      </c>
      <c r="J289" s="215">
        <v>1</v>
      </c>
      <c r="K289" s="215">
        <v>21</v>
      </c>
      <c r="L289" s="215">
        <v>1</v>
      </c>
      <c r="M289" s="215">
        <v>1</v>
      </c>
      <c r="N289" s="215" t="s">
        <v>1009</v>
      </c>
      <c r="O289" s="237">
        <v>13</v>
      </c>
      <c r="P289" s="235">
        <v>30000</v>
      </c>
      <c r="Q289" s="235">
        <v>-30000</v>
      </c>
      <c r="R289" s="235">
        <f t="shared" si="4"/>
        <v>0</v>
      </c>
      <c r="S289" s="235"/>
      <c r="T289" s="235"/>
      <c r="U289" s="235"/>
      <c r="V289" s="235"/>
    </row>
    <row r="290" spans="1:22" s="214" customFormat="1" ht="15" customHeight="1" x14ac:dyDescent="0.25">
      <c r="A290" s="215" t="s">
        <v>1034</v>
      </c>
      <c r="B290" s="215">
        <v>2</v>
      </c>
      <c r="C290" s="215">
        <v>2</v>
      </c>
      <c r="D290" s="215" t="s">
        <v>1007</v>
      </c>
      <c r="E290" s="215" t="s">
        <v>1008</v>
      </c>
      <c r="F290" s="215">
        <v>448</v>
      </c>
      <c r="G290" s="215" t="s">
        <v>39</v>
      </c>
      <c r="H290" s="215">
        <v>1</v>
      </c>
      <c r="I290" s="234">
        <v>35501</v>
      </c>
      <c r="J290" s="215">
        <v>1</v>
      </c>
      <c r="K290" s="215">
        <v>21</v>
      </c>
      <c r="L290" s="215">
        <v>1</v>
      </c>
      <c r="M290" s="215">
        <v>1</v>
      </c>
      <c r="N290" s="215" t="s">
        <v>1009</v>
      </c>
      <c r="O290" s="237">
        <v>13</v>
      </c>
      <c r="P290" s="235">
        <v>80000</v>
      </c>
      <c r="Q290" s="235"/>
      <c r="R290" s="235">
        <f t="shared" si="4"/>
        <v>80000</v>
      </c>
      <c r="S290" s="235">
        <v>9106.232</v>
      </c>
      <c r="T290" s="235">
        <v>9106.232</v>
      </c>
      <c r="U290" s="235">
        <v>9106.232</v>
      </c>
      <c r="V290" s="235">
        <v>8462.8806713560261</v>
      </c>
    </row>
    <row r="291" spans="1:22" s="214" customFormat="1" ht="15" customHeight="1" x14ac:dyDescent="0.25">
      <c r="A291" s="215" t="s">
        <v>1034</v>
      </c>
      <c r="B291" s="215">
        <v>2</v>
      </c>
      <c r="C291" s="215">
        <v>2</v>
      </c>
      <c r="D291" s="215" t="s">
        <v>1007</v>
      </c>
      <c r="E291" s="215" t="s">
        <v>1008</v>
      </c>
      <c r="F291" s="215">
        <v>448</v>
      </c>
      <c r="G291" s="215" t="s">
        <v>39</v>
      </c>
      <c r="H291" s="215">
        <v>1</v>
      </c>
      <c r="I291" s="234">
        <v>37101</v>
      </c>
      <c r="J291" s="215">
        <v>1</v>
      </c>
      <c r="K291" s="215">
        <v>21</v>
      </c>
      <c r="L291" s="215">
        <v>1</v>
      </c>
      <c r="M291" s="215">
        <v>1</v>
      </c>
      <c r="N291" s="215" t="s">
        <v>1009</v>
      </c>
      <c r="O291" s="215">
        <v>13</v>
      </c>
      <c r="P291" s="235">
        <v>79999.999999999985</v>
      </c>
      <c r="Q291" s="235"/>
      <c r="R291" s="235">
        <f t="shared" si="4"/>
        <v>79999.999999999985</v>
      </c>
      <c r="S291" s="235">
        <v>6687</v>
      </c>
      <c r="T291" s="235">
        <v>6687</v>
      </c>
      <c r="U291" s="235">
        <v>6687</v>
      </c>
      <c r="V291" s="235">
        <v>4148.5361770576801</v>
      </c>
    </row>
    <row r="292" spans="1:22" s="214" customFormat="1" ht="15" customHeight="1" x14ac:dyDescent="0.25">
      <c r="A292" s="215" t="s">
        <v>1034</v>
      </c>
      <c r="B292" s="215">
        <v>2</v>
      </c>
      <c r="C292" s="215">
        <v>2</v>
      </c>
      <c r="D292" s="215" t="s">
        <v>1007</v>
      </c>
      <c r="E292" s="215" t="s">
        <v>1008</v>
      </c>
      <c r="F292" s="215">
        <v>448</v>
      </c>
      <c r="G292" s="215" t="s">
        <v>39</v>
      </c>
      <c r="H292" s="215">
        <v>1</v>
      </c>
      <c r="I292" s="234">
        <v>37201</v>
      </c>
      <c r="J292" s="215">
        <v>1</v>
      </c>
      <c r="K292" s="215">
        <v>21</v>
      </c>
      <c r="L292" s="215">
        <v>1</v>
      </c>
      <c r="M292" s="215">
        <v>1</v>
      </c>
      <c r="N292" s="215" t="s">
        <v>1009</v>
      </c>
      <c r="O292" s="237">
        <v>13</v>
      </c>
      <c r="P292" s="235">
        <v>6500</v>
      </c>
      <c r="Q292" s="235"/>
      <c r="R292" s="235">
        <f t="shared" si="4"/>
        <v>6500</v>
      </c>
      <c r="S292" s="235"/>
      <c r="T292" s="235"/>
      <c r="U292" s="235"/>
      <c r="V292" s="235"/>
    </row>
    <row r="293" spans="1:22" s="214" customFormat="1" ht="15" customHeight="1" x14ac:dyDescent="0.25">
      <c r="A293" s="215" t="s">
        <v>1034</v>
      </c>
      <c r="B293" s="215">
        <v>2</v>
      </c>
      <c r="C293" s="215">
        <v>2</v>
      </c>
      <c r="D293" s="215" t="s">
        <v>1007</v>
      </c>
      <c r="E293" s="215" t="s">
        <v>1008</v>
      </c>
      <c r="F293" s="215">
        <v>448</v>
      </c>
      <c r="G293" s="215" t="s">
        <v>39</v>
      </c>
      <c r="H293" s="215">
        <v>1</v>
      </c>
      <c r="I293" s="234">
        <v>37501</v>
      </c>
      <c r="J293" s="215">
        <v>1</v>
      </c>
      <c r="K293" s="215">
        <v>21</v>
      </c>
      <c r="L293" s="215">
        <v>1</v>
      </c>
      <c r="M293" s="215">
        <v>1</v>
      </c>
      <c r="N293" s="215" t="s">
        <v>1009</v>
      </c>
      <c r="O293" s="237">
        <v>13</v>
      </c>
      <c r="P293" s="235">
        <v>124999.99999999999</v>
      </c>
      <c r="Q293" s="235"/>
      <c r="R293" s="235">
        <f t="shared" si="4"/>
        <v>124999.99999999999</v>
      </c>
      <c r="S293" s="235">
        <v>71250</v>
      </c>
      <c r="T293" s="235">
        <v>71250</v>
      </c>
      <c r="U293" s="235">
        <v>71250</v>
      </c>
      <c r="V293" s="235">
        <v>70723.954060705495</v>
      </c>
    </row>
    <row r="294" spans="1:22" s="214" customFormat="1" ht="15" customHeight="1" x14ac:dyDescent="0.25">
      <c r="A294" s="215" t="s">
        <v>1034</v>
      </c>
      <c r="B294" s="215">
        <v>2</v>
      </c>
      <c r="C294" s="215">
        <v>2</v>
      </c>
      <c r="D294" s="215" t="s">
        <v>1007</v>
      </c>
      <c r="E294" s="215" t="s">
        <v>1008</v>
      </c>
      <c r="F294" s="215">
        <v>448</v>
      </c>
      <c r="G294" s="215" t="s">
        <v>39</v>
      </c>
      <c r="H294" s="215">
        <v>1</v>
      </c>
      <c r="I294" s="234">
        <v>37502</v>
      </c>
      <c r="J294" s="215">
        <v>1</v>
      </c>
      <c r="K294" s="215">
        <v>21</v>
      </c>
      <c r="L294" s="215">
        <v>1</v>
      </c>
      <c r="M294" s="215">
        <v>1</v>
      </c>
      <c r="N294" s="215" t="s">
        <v>1009</v>
      </c>
      <c r="O294" s="215">
        <v>13</v>
      </c>
      <c r="P294" s="235">
        <v>135000</v>
      </c>
      <c r="Q294" s="235"/>
      <c r="R294" s="235">
        <f t="shared" si="4"/>
        <v>135000</v>
      </c>
      <c r="S294" s="235">
        <v>51100</v>
      </c>
      <c r="T294" s="235">
        <v>51100</v>
      </c>
      <c r="U294" s="235">
        <v>51100</v>
      </c>
      <c r="V294" s="235">
        <v>52329.274611398963</v>
      </c>
    </row>
    <row r="295" spans="1:22" s="214" customFormat="1" ht="15" customHeight="1" x14ac:dyDescent="0.25">
      <c r="A295" s="215" t="s">
        <v>1034</v>
      </c>
      <c r="B295" s="215">
        <v>2</v>
      </c>
      <c r="C295" s="215">
        <v>2</v>
      </c>
      <c r="D295" s="215" t="s">
        <v>1007</v>
      </c>
      <c r="E295" s="215" t="s">
        <v>1008</v>
      </c>
      <c r="F295" s="215">
        <v>448</v>
      </c>
      <c r="G295" s="215" t="s">
        <v>39</v>
      </c>
      <c r="H295" s="215">
        <v>1</v>
      </c>
      <c r="I295" s="234">
        <v>37601</v>
      </c>
      <c r="J295" s="215">
        <v>1</v>
      </c>
      <c r="K295" s="215">
        <v>21</v>
      </c>
      <c r="L295" s="215">
        <v>1</v>
      </c>
      <c r="M295" s="215">
        <v>1</v>
      </c>
      <c r="N295" s="215" t="s">
        <v>1009</v>
      </c>
      <c r="O295" s="237">
        <v>13</v>
      </c>
      <c r="P295" s="235">
        <v>19999.999999999996</v>
      </c>
      <c r="Q295" s="235"/>
      <c r="R295" s="235">
        <f t="shared" si="4"/>
        <v>19999.999999999996</v>
      </c>
      <c r="S295" s="235"/>
      <c r="T295" s="235"/>
      <c r="U295" s="235"/>
      <c r="V295" s="235"/>
    </row>
    <row r="296" spans="1:22" s="214" customFormat="1" ht="15" customHeight="1" x14ac:dyDescent="0.25">
      <c r="A296" s="215" t="s">
        <v>1034</v>
      </c>
      <c r="B296" s="215">
        <v>2</v>
      </c>
      <c r="C296" s="215">
        <v>2</v>
      </c>
      <c r="D296" s="215" t="s">
        <v>1007</v>
      </c>
      <c r="E296" s="215" t="s">
        <v>1008</v>
      </c>
      <c r="F296" s="215">
        <v>448</v>
      </c>
      <c r="G296" s="215" t="s">
        <v>39</v>
      </c>
      <c r="H296" s="215">
        <v>1</v>
      </c>
      <c r="I296" s="234">
        <v>37901</v>
      </c>
      <c r="J296" s="215">
        <v>1</v>
      </c>
      <c r="K296" s="215">
        <v>21</v>
      </c>
      <c r="L296" s="215">
        <v>1</v>
      </c>
      <c r="M296" s="215">
        <v>1</v>
      </c>
      <c r="N296" s="215" t="s">
        <v>1009</v>
      </c>
      <c r="O296" s="237">
        <v>13</v>
      </c>
      <c r="P296" s="235">
        <v>15000</v>
      </c>
      <c r="Q296" s="235"/>
      <c r="R296" s="235">
        <f t="shared" si="4"/>
        <v>15000</v>
      </c>
      <c r="S296" s="235">
        <v>247.99639999999997</v>
      </c>
      <c r="T296" s="235">
        <v>247.99639999999997</v>
      </c>
      <c r="U296" s="235">
        <v>247.99639999999997</v>
      </c>
      <c r="V296" s="235">
        <v>247.99639999999997</v>
      </c>
    </row>
    <row r="297" spans="1:22" s="214" customFormat="1" ht="15" customHeight="1" x14ac:dyDescent="0.25">
      <c r="A297" s="215" t="s">
        <v>1034</v>
      </c>
      <c r="B297" s="215">
        <v>2</v>
      </c>
      <c r="C297" s="215">
        <v>2</v>
      </c>
      <c r="D297" s="215" t="s">
        <v>1007</v>
      </c>
      <c r="E297" s="215" t="s">
        <v>1008</v>
      </c>
      <c r="F297" s="215">
        <v>448</v>
      </c>
      <c r="G297" s="215" t="s">
        <v>39</v>
      </c>
      <c r="H297" s="215">
        <v>1</v>
      </c>
      <c r="I297" s="234">
        <v>38101</v>
      </c>
      <c r="J297" s="215">
        <v>1</v>
      </c>
      <c r="K297" s="215">
        <v>21</v>
      </c>
      <c r="L297" s="215">
        <v>1</v>
      </c>
      <c r="M297" s="215">
        <v>1</v>
      </c>
      <c r="N297" s="215" t="s">
        <v>1009</v>
      </c>
      <c r="O297" s="215">
        <v>13</v>
      </c>
      <c r="P297" s="235">
        <v>949.99999999999989</v>
      </c>
      <c r="Q297" s="235"/>
      <c r="R297" s="235">
        <f t="shared" si="4"/>
        <v>949.99999999999989</v>
      </c>
      <c r="S297" s="235"/>
      <c r="T297" s="235"/>
      <c r="U297" s="235"/>
      <c r="V297" s="235"/>
    </row>
    <row r="298" spans="1:22" s="214" customFormat="1" ht="15" customHeight="1" x14ac:dyDescent="0.25">
      <c r="A298" s="215" t="s">
        <v>1034</v>
      </c>
      <c r="B298" s="215">
        <v>2</v>
      </c>
      <c r="C298" s="215">
        <v>2</v>
      </c>
      <c r="D298" s="215" t="s">
        <v>1007</v>
      </c>
      <c r="E298" s="215" t="s">
        <v>1008</v>
      </c>
      <c r="F298" s="215">
        <v>448</v>
      </c>
      <c r="G298" s="215" t="s">
        <v>39</v>
      </c>
      <c r="H298" s="215">
        <v>1</v>
      </c>
      <c r="I298" s="234">
        <v>39201</v>
      </c>
      <c r="J298" s="215">
        <v>1</v>
      </c>
      <c r="K298" s="215">
        <v>21</v>
      </c>
      <c r="L298" s="215">
        <v>1</v>
      </c>
      <c r="M298" s="215">
        <v>1</v>
      </c>
      <c r="N298" s="215" t="s">
        <v>1009</v>
      </c>
      <c r="O298" s="237">
        <v>13</v>
      </c>
      <c r="P298" s="235">
        <v>12500</v>
      </c>
      <c r="Q298" s="235"/>
      <c r="R298" s="235">
        <f t="shared" si="4"/>
        <v>12500</v>
      </c>
      <c r="S298" s="235"/>
      <c r="T298" s="235"/>
      <c r="U298" s="235"/>
      <c r="V298" s="235"/>
    </row>
    <row r="299" spans="1:22" s="214" customFormat="1" ht="15" customHeight="1" x14ac:dyDescent="0.25">
      <c r="A299" s="215" t="s">
        <v>1034</v>
      </c>
      <c r="B299" s="215">
        <v>2</v>
      </c>
      <c r="C299" s="215">
        <v>2</v>
      </c>
      <c r="D299" s="215" t="s">
        <v>1007</v>
      </c>
      <c r="E299" s="215" t="s">
        <v>1008</v>
      </c>
      <c r="F299" s="215">
        <v>448</v>
      </c>
      <c r="G299" s="215" t="s">
        <v>39</v>
      </c>
      <c r="H299" s="215">
        <v>1</v>
      </c>
      <c r="I299" s="234">
        <v>61406</v>
      </c>
      <c r="J299" s="215">
        <v>2</v>
      </c>
      <c r="K299" s="215">
        <v>20</v>
      </c>
      <c r="L299" s="215">
        <v>1</v>
      </c>
      <c r="M299" s="215">
        <v>1</v>
      </c>
      <c r="N299" s="215" t="s">
        <v>1009</v>
      </c>
      <c r="O299" s="237">
        <v>13</v>
      </c>
      <c r="P299" s="235"/>
      <c r="Q299" s="235">
        <v>223728</v>
      </c>
      <c r="R299" s="235">
        <f t="shared" si="4"/>
        <v>223728</v>
      </c>
      <c r="S299" s="235">
        <v>208394.76</v>
      </c>
      <c r="T299" s="235">
        <v>208396.98</v>
      </c>
      <c r="U299" s="235">
        <v>208396.98</v>
      </c>
      <c r="V299" s="235">
        <v>208396.98</v>
      </c>
    </row>
    <row r="300" spans="1:22" s="214" customFormat="1" ht="15" customHeight="1" x14ac:dyDescent="0.25">
      <c r="A300" s="215" t="s">
        <v>1034</v>
      </c>
      <c r="B300" s="215">
        <v>2</v>
      </c>
      <c r="C300" s="215">
        <v>2</v>
      </c>
      <c r="D300" s="215" t="s">
        <v>1007</v>
      </c>
      <c r="E300" s="215" t="s">
        <v>1008</v>
      </c>
      <c r="F300" s="215">
        <v>448</v>
      </c>
      <c r="G300" s="215" t="s">
        <v>39</v>
      </c>
      <c r="H300" s="215">
        <v>1</v>
      </c>
      <c r="I300" s="234">
        <v>61406</v>
      </c>
      <c r="J300" s="215">
        <v>2</v>
      </c>
      <c r="K300" s="215">
        <v>20</v>
      </c>
      <c r="L300" s="215">
        <v>2</v>
      </c>
      <c r="M300" s="215">
        <v>5</v>
      </c>
      <c r="N300" s="215" t="s">
        <v>1031</v>
      </c>
      <c r="O300" s="237">
        <v>13</v>
      </c>
      <c r="P300" s="235"/>
      <c r="Q300" s="235">
        <v>2013552</v>
      </c>
      <c r="R300" s="235">
        <f t="shared" si="4"/>
        <v>2013552</v>
      </c>
      <c r="S300" s="235">
        <v>1875552.84</v>
      </c>
      <c r="T300" s="235">
        <v>1875910.61</v>
      </c>
      <c r="U300" s="235">
        <v>1875550.61</v>
      </c>
      <c r="V300" s="235">
        <v>486585.32</v>
      </c>
    </row>
    <row r="301" spans="1:22" s="214" customFormat="1" ht="15" customHeight="1" x14ac:dyDescent="0.25">
      <c r="A301" s="215" t="s">
        <v>1034</v>
      </c>
      <c r="B301" s="215">
        <v>2</v>
      </c>
      <c r="C301" s="215">
        <v>2</v>
      </c>
      <c r="D301" s="215" t="s">
        <v>1007</v>
      </c>
      <c r="E301" s="215" t="s">
        <v>1008</v>
      </c>
      <c r="F301" s="215">
        <v>448</v>
      </c>
      <c r="G301" s="215" t="s">
        <v>39</v>
      </c>
      <c r="H301" s="215">
        <v>1</v>
      </c>
      <c r="I301" s="234">
        <v>61409</v>
      </c>
      <c r="J301" s="215">
        <v>2</v>
      </c>
      <c r="K301" s="215">
        <v>20</v>
      </c>
      <c r="L301" s="215">
        <v>1</v>
      </c>
      <c r="M301" s="215">
        <v>1</v>
      </c>
      <c r="N301" s="215" t="s">
        <v>1009</v>
      </c>
      <c r="O301" s="237">
        <v>13</v>
      </c>
      <c r="P301" s="235"/>
      <c r="Q301" s="235">
        <v>18139177.059999999</v>
      </c>
      <c r="R301" s="235">
        <f t="shared" si="4"/>
        <v>18139177.059999999</v>
      </c>
      <c r="S301" s="235">
        <v>19643321.140000001</v>
      </c>
      <c r="T301" s="235">
        <v>19131513.98</v>
      </c>
      <c r="U301" s="235">
        <v>19131513.98</v>
      </c>
      <c r="V301" s="235">
        <v>18917961.190000001</v>
      </c>
    </row>
    <row r="302" spans="1:22" s="214" customFormat="1" ht="15" customHeight="1" x14ac:dyDescent="0.25">
      <c r="A302" s="215" t="s">
        <v>1034</v>
      </c>
      <c r="B302" s="215">
        <v>2</v>
      </c>
      <c r="C302" s="215">
        <v>2</v>
      </c>
      <c r="D302" s="215" t="s">
        <v>1007</v>
      </c>
      <c r="E302" s="215" t="s">
        <v>1008</v>
      </c>
      <c r="F302" s="215">
        <v>448</v>
      </c>
      <c r="G302" s="215" t="s">
        <v>39</v>
      </c>
      <c r="H302" s="215">
        <v>1</v>
      </c>
      <c r="I302" s="234" t="s">
        <v>1011</v>
      </c>
      <c r="J302" s="215">
        <v>1</v>
      </c>
      <c r="K302" s="215">
        <v>21</v>
      </c>
      <c r="L302" s="215">
        <v>1</v>
      </c>
      <c r="M302" s="215">
        <v>1</v>
      </c>
      <c r="N302" s="215" t="s">
        <v>1009</v>
      </c>
      <c r="O302" s="237">
        <v>13</v>
      </c>
      <c r="P302" s="235">
        <v>2582158.8300000005</v>
      </c>
      <c r="Q302" s="235">
        <v>120736.81541100169</v>
      </c>
      <c r="R302" s="235">
        <f t="shared" si="4"/>
        <v>2702895.6454110024</v>
      </c>
      <c r="S302" s="235">
        <v>1611688.3199999998</v>
      </c>
      <c r="T302" s="235">
        <v>1611688.3199999998</v>
      </c>
      <c r="U302" s="235">
        <v>1611688.3199999998</v>
      </c>
      <c r="V302" s="235">
        <v>1611688.3199999998</v>
      </c>
    </row>
    <row r="303" spans="1:22" s="214" customFormat="1" ht="15" customHeight="1" x14ac:dyDescent="0.25">
      <c r="A303" s="215" t="s">
        <v>1034</v>
      </c>
      <c r="B303" s="215">
        <v>2</v>
      </c>
      <c r="C303" s="215">
        <v>2</v>
      </c>
      <c r="D303" s="215" t="s">
        <v>1007</v>
      </c>
      <c r="E303" s="215" t="s">
        <v>1008</v>
      </c>
      <c r="F303" s="215">
        <v>448</v>
      </c>
      <c r="G303" s="215" t="s">
        <v>39</v>
      </c>
      <c r="H303" s="215">
        <v>1</v>
      </c>
      <c r="I303" s="234" t="s">
        <v>1012</v>
      </c>
      <c r="J303" s="215">
        <v>1</v>
      </c>
      <c r="K303" s="215">
        <v>21</v>
      </c>
      <c r="L303" s="215">
        <v>1</v>
      </c>
      <c r="M303" s="215">
        <v>1</v>
      </c>
      <c r="N303" s="215" t="s">
        <v>1009</v>
      </c>
      <c r="O303" s="215">
        <v>13</v>
      </c>
      <c r="P303" s="235">
        <v>1129872.1500000001</v>
      </c>
      <c r="Q303" s="235">
        <f>-97528.6186854989-126638.65</f>
        <v>-224167.26868549892</v>
      </c>
      <c r="R303" s="235">
        <f t="shared" si="4"/>
        <v>905704.88131450117</v>
      </c>
      <c r="S303" s="235">
        <v>209202.97161902138</v>
      </c>
      <c r="T303" s="235">
        <v>209202.97161902138</v>
      </c>
      <c r="U303" s="235">
        <v>134432.21843586423</v>
      </c>
      <c r="V303" s="235">
        <v>134432.21843586423</v>
      </c>
    </row>
    <row r="304" spans="1:22" s="214" customFormat="1" ht="15" customHeight="1" x14ac:dyDescent="0.25">
      <c r="A304" s="215" t="s">
        <v>1034</v>
      </c>
      <c r="B304" s="215">
        <v>2</v>
      </c>
      <c r="C304" s="215">
        <v>2</v>
      </c>
      <c r="D304" s="215" t="s">
        <v>1007</v>
      </c>
      <c r="E304" s="215" t="s">
        <v>1008</v>
      </c>
      <c r="F304" s="215">
        <v>448</v>
      </c>
      <c r="G304" s="215" t="s">
        <v>39</v>
      </c>
      <c r="H304" s="215">
        <v>1</v>
      </c>
      <c r="I304" s="234" t="s">
        <v>1013</v>
      </c>
      <c r="J304" s="215">
        <v>1</v>
      </c>
      <c r="K304" s="215">
        <v>21</v>
      </c>
      <c r="L304" s="215">
        <v>1</v>
      </c>
      <c r="M304" s="215">
        <v>1</v>
      </c>
      <c r="N304" s="215" t="s">
        <v>1009</v>
      </c>
      <c r="O304" s="237">
        <v>13</v>
      </c>
      <c r="P304" s="235">
        <v>331259.5</v>
      </c>
      <c r="Q304" s="235"/>
      <c r="R304" s="235">
        <f t="shared" si="4"/>
        <v>331259.5</v>
      </c>
      <c r="S304" s="235">
        <v>221625</v>
      </c>
      <c r="T304" s="235">
        <v>221625</v>
      </c>
      <c r="U304" s="235">
        <v>221625</v>
      </c>
      <c r="V304" s="235">
        <v>221625</v>
      </c>
    </row>
    <row r="305" spans="1:22" s="214" customFormat="1" ht="15" customHeight="1" x14ac:dyDescent="0.25">
      <c r="A305" s="215" t="s">
        <v>1034</v>
      </c>
      <c r="B305" s="215">
        <v>2</v>
      </c>
      <c r="C305" s="215">
        <v>2</v>
      </c>
      <c r="D305" s="215" t="s">
        <v>1007</v>
      </c>
      <c r="E305" s="215" t="s">
        <v>1008</v>
      </c>
      <c r="F305" s="215">
        <v>448</v>
      </c>
      <c r="G305" s="215" t="s">
        <v>39</v>
      </c>
      <c r="H305" s="215">
        <v>1</v>
      </c>
      <c r="I305" s="234" t="s">
        <v>1014</v>
      </c>
      <c r="J305" s="215">
        <v>1</v>
      </c>
      <c r="K305" s="215">
        <v>21</v>
      </c>
      <c r="L305" s="215">
        <v>1</v>
      </c>
      <c r="M305" s="215">
        <v>1</v>
      </c>
      <c r="N305" s="215" t="s">
        <v>1009</v>
      </c>
      <c r="O305" s="237">
        <v>13</v>
      </c>
      <c r="P305" s="235">
        <v>24287.86</v>
      </c>
      <c r="Q305" s="235"/>
      <c r="R305" s="235">
        <f t="shared" si="4"/>
        <v>24287.86</v>
      </c>
      <c r="S305" s="235"/>
      <c r="T305" s="235"/>
      <c r="U305" s="235"/>
      <c r="V305" s="235"/>
    </row>
    <row r="306" spans="1:22" s="214" customFormat="1" ht="15" customHeight="1" x14ac:dyDescent="0.25">
      <c r="A306" s="215" t="s">
        <v>1034</v>
      </c>
      <c r="B306" s="215">
        <v>2</v>
      </c>
      <c r="C306" s="215">
        <v>2</v>
      </c>
      <c r="D306" s="215" t="s">
        <v>1007</v>
      </c>
      <c r="E306" s="215" t="s">
        <v>1008</v>
      </c>
      <c r="F306" s="215">
        <v>448</v>
      </c>
      <c r="G306" s="215" t="s">
        <v>39</v>
      </c>
      <c r="H306" s="215">
        <v>1</v>
      </c>
      <c r="I306" s="234" t="s">
        <v>1015</v>
      </c>
      <c r="J306" s="215">
        <v>1</v>
      </c>
      <c r="K306" s="215">
        <v>21</v>
      </c>
      <c r="L306" s="215">
        <v>1</v>
      </c>
      <c r="M306" s="215">
        <v>1</v>
      </c>
      <c r="N306" s="215" t="s">
        <v>1009</v>
      </c>
      <c r="O306" s="215">
        <v>13</v>
      </c>
      <c r="P306" s="235">
        <v>68820.899999999994</v>
      </c>
      <c r="Q306" s="235"/>
      <c r="R306" s="235">
        <f t="shared" si="4"/>
        <v>68820.899999999994</v>
      </c>
      <c r="S306" s="235"/>
      <c r="T306" s="235"/>
      <c r="U306" s="235"/>
      <c r="V306" s="235"/>
    </row>
    <row r="307" spans="1:22" s="214" customFormat="1" ht="15" customHeight="1" x14ac:dyDescent="0.25">
      <c r="A307" s="215" t="s">
        <v>1034</v>
      </c>
      <c r="B307" s="215">
        <v>2</v>
      </c>
      <c r="C307" s="215">
        <v>2</v>
      </c>
      <c r="D307" s="215" t="s">
        <v>1007</v>
      </c>
      <c r="E307" s="215" t="s">
        <v>1008</v>
      </c>
      <c r="F307" s="215">
        <v>448</v>
      </c>
      <c r="G307" s="215" t="s">
        <v>39</v>
      </c>
      <c r="H307" s="215">
        <v>1</v>
      </c>
      <c r="I307" s="234" t="s">
        <v>1016</v>
      </c>
      <c r="J307" s="215">
        <v>1</v>
      </c>
      <c r="K307" s="215">
        <v>21</v>
      </c>
      <c r="L307" s="215">
        <v>1</v>
      </c>
      <c r="M307" s="215">
        <v>1</v>
      </c>
      <c r="N307" s="215" t="s">
        <v>1009</v>
      </c>
      <c r="O307" s="237">
        <v>13</v>
      </c>
      <c r="P307" s="235">
        <v>871899.14999999991</v>
      </c>
      <c r="Q307" s="235"/>
      <c r="R307" s="235">
        <f t="shared" si="4"/>
        <v>871899.14999999991</v>
      </c>
      <c r="S307" s="235">
        <v>465099.23469882068</v>
      </c>
      <c r="T307" s="235">
        <v>465099.23469882068</v>
      </c>
      <c r="U307" s="235">
        <v>465099.23469882068</v>
      </c>
      <c r="V307" s="235">
        <v>465099.23469882068</v>
      </c>
    </row>
    <row r="308" spans="1:22" s="214" customFormat="1" ht="15" customHeight="1" x14ac:dyDescent="0.25">
      <c r="A308" s="215" t="s">
        <v>1034</v>
      </c>
      <c r="B308" s="215">
        <v>2</v>
      </c>
      <c r="C308" s="215">
        <v>2</v>
      </c>
      <c r="D308" s="215" t="s">
        <v>1007</v>
      </c>
      <c r="E308" s="215" t="s">
        <v>1008</v>
      </c>
      <c r="F308" s="215">
        <v>448</v>
      </c>
      <c r="G308" s="215" t="s">
        <v>39</v>
      </c>
      <c r="H308" s="215">
        <v>1</v>
      </c>
      <c r="I308" s="234" t="s">
        <v>1017</v>
      </c>
      <c r="J308" s="215">
        <v>1</v>
      </c>
      <c r="K308" s="215">
        <v>21</v>
      </c>
      <c r="L308" s="215">
        <v>1</v>
      </c>
      <c r="M308" s="215">
        <v>1</v>
      </c>
      <c r="N308" s="215" t="s">
        <v>1009</v>
      </c>
      <c r="O308" s="237">
        <v>13</v>
      </c>
      <c r="P308" s="235">
        <v>2022179.6199999999</v>
      </c>
      <c r="Q308" s="235"/>
      <c r="R308" s="235">
        <f t="shared" si="4"/>
        <v>2022179.6199999999</v>
      </c>
      <c r="S308" s="235">
        <v>1056368.81</v>
      </c>
      <c r="T308" s="235">
        <v>1056368.81</v>
      </c>
      <c r="U308" s="235">
        <v>1056368.81</v>
      </c>
      <c r="V308" s="235">
        <v>1021915.902780224</v>
      </c>
    </row>
    <row r="309" spans="1:22" s="214" customFormat="1" ht="15" customHeight="1" x14ac:dyDescent="0.25">
      <c r="A309" s="215" t="s">
        <v>1034</v>
      </c>
      <c r="B309" s="215">
        <v>2</v>
      </c>
      <c r="C309" s="215">
        <v>2</v>
      </c>
      <c r="D309" s="215" t="s">
        <v>1007</v>
      </c>
      <c r="E309" s="215" t="s">
        <v>1008</v>
      </c>
      <c r="F309" s="215">
        <v>448</v>
      </c>
      <c r="G309" s="215" t="s">
        <v>39</v>
      </c>
      <c r="H309" s="215">
        <v>1</v>
      </c>
      <c r="I309" s="234" t="s">
        <v>1018</v>
      </c>
      <c r="J309" s="215">
        <v>1</v>
      </c>
      <c r="K309" s="215">
        <v>21</v>
      </c>
      <c r="L309" s="215">
        <v>1</v>
      </c>
      <c r="M309" s="215">
        <v>1</v>
      </c>
      <c r="N309" s="215" t="s">
        <v>1009</v>
      </c>
      <c r="O309" s="215">
        <v>13</v>
      </c>
      <c r="P309" s="235">
        <v>4170.4799999999996</v>
      </c>
      <c r="Q309" s="235"/>
      <c r="R309" s="235">
        <f t="shared" si="4"/>
        <v>4170.4799999999996</v>
      </c>
      <c r="S309" s="235">
        <v>2112</v>
      </c>
      <c r="T309" s="235">
        <v>2112</v>
      </c>
      <c r="U309" s="235">
        <v>2112</v>
      </c>
      <c r="V309" s="235">
        <v>2112</v>
      </c>
    </row>
    <row r="310" spans="1:22" s="214" customFormat="1" ht="15" customHeight="1" x14ac:dyDescent="0.25">
      <c r="A310" s="215" t="s">
        <v>1034</v>
      </c>
      <c r="B310" s="215">
        <v>2</v>
      </c>
      <c r="C310" s="215">
        <v>2</v>
      </c>
      <c r="D310" s="215" t="s">
        <v>1007</v>
      </c>
      <c r="E310" s="215" t="s">
        <v>1008</v>
      </c>
      <c r="F310" s="215">
        <v>448</v>
      </c>
      <c r="G310" s="215" t="s">
        <v>39</v>
      </c>
      <c r="H310" s="215">
        <v>1</v>
      </c>
      <c r="I310" s="234" t="s">
        <v>1019</v>
      </c>
      <c r="J310" s="215">
        <v>1</v>
      </c>
      <c r="K310" s="215">
        <v>21</v>
      </c>
      <c r="L310" s="215">
        <v>1</v>
      </c>
      <c r="M310" s="215">
        <v>1</v>
      </c>
      <c r="N310" s="215" t="s">
        <v>1009</v>
      </c>
      <c r="O310" s="237">
        <v>13</v>
      </c>
      <c r="P310" s="235">
        <v>809.99</v>
      </c>
      <c r="Q310" s="235"/>
      <c r="R310" s="235">
        <f t="shared" si="4"/>
        <v>809.99</v>
      </c>
      <c r="S310" s="235">
        <v>405</v>
      </c>
      <c r="T310" s="235">
        <v>405</v>
      </c>
      <c r="U310" s="235">
        <v>405</v>
      </c>
      <c r="V310" s="235">
        <v>371.25</v>
      </c>
    </row>
    <row r="311" spans="1:22" s="214" customFormat="1" ht="15" customHeight="1" x14ac:dyDescent="0.25">
      <c r="A311" s="215" t="s">
        <v>1034</v>
      </c>
      <c r="B311" s="215">
        <v>2</v>
      </c>
      <c r="C311" s="215">
        <v>2</v>
      </c>
      <c r="D311" s="215" t="s">
        <v>1007</v>
      </c>
      <c r="E311" s="215" t="s">
        <v>1008</v>
      </c>
      <c r="F311" s="215">
        <v>448</v>
      </c>
      <c r="G311" s="215" t="s">
        <v>39</v>
      </c>
      <c r="H311" s="215">
        <v>1</v>
      </c>
      <c r="I311" s="234" t="s">
        <v>1020</v>
      </c>
      <c r="J311" s="215">
        <v>1</v>
      </c>
      <c r="K311" s="215">
        <v>21</v>
      </c>
      <c r="L311" s="215">
        <v>1</v>
      </c>
      <c r="M311" s="215">
        <v>1</v>
      </c>
      <c r="N311" s="215" t="s">
        <v>1009</v>
      </c>
      <c r="O311" s="237">
        <v>13</v>
      </c>
      <c r="P311" s="235">
        <v>6502.2</v>
      </c>
      <c r="Q311" s="235"/>
      <c r="R311" s="235">
        <f t="shared" si="4"/>
        <v>6502.2</v>
      </c>
      <c r="S311" s="235">
        <v>3713.1</v>
      </c>
      <c r="T311" s="235">
        <v>3713.1</v>
      </c>
      <c r="U311" s="235">
        <v>3713.1</v>
      </c>
      <c r="V311" s="235">
        <v>3740.4380105668815</v>
      </c>
    </row>
    <row r="312" spans="1:22" s="214" customFormat="1" ht="15" customHeight="1" x14ac:dyDescent="0.25">
      <c r="A312" s="215" t="s">
        <v>1034</v>
      </c>
      <c r="B312" s="215">
        <v>2</v>
      </c>
      <c r="C312" s="215">
        <v>2</v>
      </c>
      <c r="D312" s="215" t="s">
        <v>1007</v>
      </c>
      <c r="E312" s="215" t="s">
        <v>1008</v>
      </c>
      <c r="F312" s="215">
        <v>448</v>
      </c>
      <c r="G312" s="215" t="s">
        <v>39</v>
      </c>
      <c r="H312" s="215">
        <v>1</v>
      </c>
      <c r="I312" s="234" t="s">
        <v>1021</v>
      </c>
      <c r="J312" s="215">
        <v>1</v>
      </c>
      <c r="K312" s="215">
        <v>21</v>
      </c>
      <c r="L312" s="215">
        <v>1</v>
      </c>
      <c r="M312" s="215">
        <v>1</v>
      </c>
      <c r="N312" s="215" t="s">
        <v>1009</v>
      </c>
      <c r="O312" s="237">
        <v>13</v>
      </c>
      <c r="P312" s="235">
        <v>60240.009999999995</v>
      </c>
      <c r="Q312" s="235"/>
      <c r="R312" s="235">
        <f t="shared" si="4"/>
        <v>60240.009999999995</v>
      </c>
      <c r="S312" s="235">
        <v>46380</v>
      </c>
      <c r="T312" s="235">
        <v>46380</v>
      </c>
      <c r="U312" s="235">
        <v>46380</v>
      </c>
      <c r="V312" s="235">
        <v>46380</v>
      </c>
    </row>
    <row r="313" spans="1:22" s="214" customFormat="1" ht="15" customHeight="1" x14ac:dyDescent="0.25">
      <c r="A313" s="215" t="s">
        <v>1034</v>
      </c>
      <c r="B313" s="215">
        <v>2</v>
      </c>
      <c r="C313" s="215">
        <v>2</v>
      </c>
      <c r="D313" s="215" t="s">
        <v>1007</v>
      </c>
      <c r="E313" s="215" t="s">
        <v>1008</v>
      </c>
      <c r="F313" s="215">
        <v>448</v>
      </c>
      <c r="G313" s="215" t="s">
        <v>39</v>
      </c>
      <c r="H313" s="215">
        <v>1</v>
      </c>
      <c r="I313" s="234" t="s">
        <v>1022</v>
      </c>
      <c r="J313" s="215">
        <v>1</v>
      </c>
      <c r="K313" s="215">
        <v>21</v>
      </c>
      <c r="L313" s="215">
        <v>1</v>
      </c>
      <c r="M313" s="215">
        <v>1</v>
      </c>
      <c r="N313" s="215" t="s">
        <v>1009</v>
      </c>
      <c r="O313" s="237">
        <v>13</v>
      </c>
      <c r="P313" s="235">
        <v>1131215.8399999999</v>
      </c>
      <c r="Q313" s="235">
        <v>-98143.499766524546</v>
      </c>
      <c r="R313" s="235">
        <f t="shared" si="4"/>
        <v>1033072.3402334753</v>
      </c>
      <c r="S313" s="235">
        <v>511950.71707517246</v>
      </c>
      <c r="T313" s="235">
        <v>511950.71707517246</v>
      </c>
      <c r="U313" s="235">
        <v>174340.67742096487</v>
      </c>
      <c r="V313" s="235">
        <v>174340.67742096487</v>
      </c>
    </row>
    <row r="314" spans="1:22" s="214" customFormat="1" ht="15" customHeight="1" x14ac:dyDescent="0.25">
      <c r="A314" s="215" t="s">
        <v>1034</v>
      </c>
      <c r="B314" s="215">
        <v>2</v>
      </c>
      <c r="C314" s="215">
        <v>2</v>
      </c>
      <c r="D314" s="215" t="s">
        <v>1007</v>
      </c>
      <c r="E314" s="215" t="s">
        <v>1008</v>
      </c>
      <c r="F314" s="215">
        <v>448</v>
      </c>
      <c r="G314" s="215" t="s">
        <v>39</v>
      </c>
      <c r="H314" s="215">
        <v>1</v>
      </c>
      <c r="I314" s="234" t="s">
        <v>1025</v>
      </c>
      <c r="J314" s="215">
        <v>1</v>
      </c>
      <c r="K314" s="215">
        <v>21</v>
      </c>
      <c r="L314" s="215">
        <v>1</v>
      </c>
      <c r="M314" s="215">
        <v>1</v>
      </c>
      <c r="N314" s="215" t="s">
        <v>1009</v>
      </c>
      <c r="O314" s="237">
        <v>13</v>
      </c>
      <c r="P314" s="235">
        <v>42942.479999999996</v>
      </c>
      <c r="Q314" s="235"/>
      <c r="R314" s="235">
        <f t="shared" si="4"/>
        <v>42942.479999999996</v>
      </c>
      <c r="S314" s="235">
        <v>18000</v>
      </c>
      <c r="T314" s="235">
        <v>18000</v>
      </c>
      <c r="U314" s="235">
        <v>18000</v>
      </c>
      <c r="V314" s="235">
        <v>18000</v>
      </c>
    </row>
    <row r="315" spans="1:22" s="214" customFormat="1" ht="15" customHeight="1" x14ac:dyDescent="0.25">
      <c r="A315" s="215" t="s">
        <v>1034</v>
      </c>
      <c r="B315" s="215">
        <v>2</v>
      </c>
      <c r="C315" s="215">
        <v>2</v>
      </c>
      <c r="D315" s="215" t="s">
        <v>1007</v>
      </c>
      <c r="E315" s="215" t="s">
        <v>1008</v>
      </c>
      <c r="F315" s="215">
        <v>448</v>
      </c>
      <c r="G315" s="215" t="s">
        <v>39</v>
      </c>
      <c r="H315" s="215">
        <v>1</v>
      </c>
      <c r="I315" s="234" t="s">
        <v>1023</v>
      </c>
      <c r="J315" s="215">
        <v>1</v>
      </c>
      <c r="K315" s="215">
        <v>21</v>
      </c>
      <c r="L315" s="215">
        <v>1</v>
      </c>
      <c r="M315" s="215">
        <v>1</v>
      </c>
      <c r="N315" s="215" t="s">
        <v>1009</v>
      </c>
      <c r="O315" s="215">
        <v>13</v>
      </c>
      <c r="P315" s="235">
        <v>12899.990000000002</v>
      </c>
      <c r="Q315" s="235">
        <f>140.01+3000</f>
        <v>3140.01</v>
      </c>
      <c r="R315" s="235">
        <f t="shared" si="4"/>
        <v>16040.000000000002</v>
      </c>
      <c r="S315" s="235">
        <v>13040</v>
      </c>
      <c r="T315" s="235">
        <v>13040</v>
      </c>
      <c r="U315" s="235">
        <v>13040</v>
      </c>
      <c r="V315" s="235">
        <v>13040</v>
      </c>
    </row>
    <row r="316" spans="1:22" s="214" customFormat="1" ht="15" customHeight="1" x14ac:dyDescent="0.25">
      <c r="A316" s="215" t="s">
        <v>1034</v>
      </c>
      <c r="B316" s="215">
        <v>2</v>
      </c>
      <c r="C316" s="215">
        <v>2</v>
      </c>
      <c r="D316" s="215" t="s">
        <v>1007</v>
      </c>
      <c r="E316" s="215" t="s">
        <v>1008</v>
      </c>
      <c r="F316" s="215">
        <v>448</v>
      </c>
      <c r="G316" s="215" t="s">
        <v>39</v>
      </c>
      <c r="H316" s="215">
        <v>1</v>
      </c>
      <c r="I316" s="234" t="s">
        <v>1032</v>
      </c>
      <c r="J316" s="215">
        <v>2</v>
      </c>
      <c r="K316" s="215">
        <v>21</v>
      </c>
      <c r="L316" s="215">
        <v>2</v>
      </c>
      <c r="M316" s="215">
        <v>5</v>
      </c>
      <c r="N316" s="215" t="s">
        <v>1035</v>
      </c>
      <c r="O316" s="237">
        <v>13</v>
      </c>
      <c r="P316" s="235">
        <v>1000000</v>
      </c>
      <c r="Q316" s="235"/>
      <c r="R316" s="235">
        <f t="shared" si="4"/>
        <v>1000000</v>
      </c>
      <c r="S316" s="235"/>
      <c r="T316" s="235"/>
      <c r="U316" s="235"/>
      <c r="V316" s="235"/>
    </row>
    <row r="317" spans="1:22" s="214" customFormat="1" ht="15" customHeight="1" x14ac:dyDescent="0.25">
      <c r="A317" s="215" t="s">
        <v>1034</v>
      </c>
      <c r="B317" s="215">
        <v>2</v>
      </c>
      <c r="C317" s="215">
        <v>2</v>
      </c>
      <c r="D317" s="215" t="s">
        <v>1007</v>
      </c>
      <c r="E317" s="215" t="s">
        <v>1008</v>
      </c>
      <c r="F317" s="215">
        <v>448</v>
      </c>
      <c r="G317" s="215" t="s">
        <v>39</v>
      </c>
      <c r="H317" s="215">
        <v>1</v>
      </c>
      <c r="I317" s="234" t="s">
        <v>1032</v>
      </c>
      <c r="J317" s="215">
        <v>2</v>
      </c>
      <c r="K317" s="215">
        <v>21</v>
      </c>
      <c r="L317" s="215">
        <v>1</v>
      </c>
      <c r="M317" s="215">
        <v>1</v>
      </c>
      <c r="N317" s="215" t="s">
        <v>1009</v>
      </c>
      <c r="O317" s="215">
        <v>13</v>
      </c>
      <c r="P317" s="235">
        <v>1000000</v>
      </c>
      <c r="Q317" s="235"/>
      <c r="R317" s="235">
        <f t="shared" si="4"/>
        <v>1000000</v>
      </c>
      <c r="S317" s="235"/>
      <c r="T317" s="235"/>
      <c r="U317" s="235"/>
      <c r="V317" s="235"/>
    </row>
    <row r="318" spans="1:22" s="214" customFormat="1" ht="15" customHeight="1" x14ac:dyDescent="0.25">
      <c r="A318" s="215" t="s">
        <v>1034</v>
      </c>
      <c r="B318" s="215">
        <v>2</v>
      </c>
      <c r="C318" s="215">
        <v>2</v>
      </c>
      <c r="D318" s="215" t="s">
        <v>1007</v>
      </c>
      <c r="E318" s="215" t="s">
        <v>1008</v>
      </c>
      <c r="F318" s="215">
        <v>448</v>
      </c>
      <c r="G318" s="215" t="s">
        <v>39</v>
      </c>
      <c r="H318" s="215">
        <v>1</v>
      </c>
      <c r="I318" s="234" t="s">
        <v>1032</v>
      </c>
      <c r="J318" s="215">
        <v>2</v>
      </c>
      <c r="K318" s="215">
        <v>21</v>
      </c>
      <c r="L318" s="215">
        <v>2</v>
      </c>
      <c r="M318" s="215">
        <v>5</v>
      </c>
      <c r="N318" s="215" t="s">
        <v>1036</v>
      </c>
      <c r="O318" s="215">
        <v>13</v>
      </c>
      <c r="P318" s="235"/>
      <c r="Q318" s="235">
        <v>10000000</v>
      </c>
      <c r="R318" s="235">
        <f>P318+Q318</f>
        <v>10000000</v>
      </c>
      <c r="S318" s="235">
        <v>6096938.04</v>
      </c>
      <c r="T318" s="235"/>
      <c r="U318" s="235"/>
      <c r="V318" s="235"/>
    </row>
    <row r="319" spans="1:22" s="214" customFormat="1" ht="15" customHeight="1" x14ac:dyDescent="0.25">
      <c r="A319" s="215" t="s">
        <v>1034</v>
      </c>
      <c r="B319" s="215">
        <v>2</v>
      </c>
      <c r="C319" s="215">
        <v>2</v>
      </c>
      <c r="D319" s="215" t="s">
        <v>1007</v>
      </c>
      <c r="E319" s="215" t="s">
        <v>1008</v>
      </c>
      <c r="F319" s="215">
        <v>448</v>
      </c>
      <c r="G319" s="215" t="s">
        <v>39</v>
      </c>
      <c r="H319" s="215">
        <v>1</v>
      </c>
      <c r="I319" s="234" t="s">
        <v>1032</v>
      </c>
      <c r="J319" s="215">
        <v>2</v>
      </c>
      <c r="K319" s="215">
        <v>21</v>
      </c>
      <c r="L319" s="215">
        <v>2</v>
      </c>
      <c r="M319" s="215">
        <v>5</v>
      </c>
      <c r="N319" s="215" t="s">
        <v>1037</v>
      </c>
      <c r="O319" s="237">
        <v>13</v>
      </c>
      <c r="P319" s="235">
        <v>21300590</v>
      </c>
      <c r="Q319" s="235"/>
      <c r="R319" s="235">
        <f t="shared" si="4"/>
        <v>21300590</v>
      </c>
      <c r="S319" s="235"/>
      <c r="T319" s="235"/>
      <c r="U319" s="235"/>
      <c r="V319" s="235"/>
    </row>
    <row r="320" spans="1:22" s="214" customFormat="1" ht="15" customHeight="1" x14ac:dyDescent="0.25">
      <c r="A320" s="215" t="s">
        <v>1034</v>
      </c>
      <c r="B320" s="215">
        <v>2</v>
      </c>
      <c r="C320" s="215">
        <v>2</v>
      </c>
      <c r="D320" s="215" t="s">
        <v>1007</v>
      </c>
      <c r="E320" s="215" t="s">
        <v>1008</v>
      </c>
      <c r="F320" s="215">
        <v>448</v>
      </c>
      <c r="G320" s="215" t="s">
        <v>39</v>
      </c>
      <c r="H320" s="215">
        <v>1</v>
      </c>
      <c r="I320" s="234" t="s">
        <v>1032</v>
      </c>
      <c r="J320" s="215">
        <v>2</v>
      </c>
      <c r="K320" s="215">
        <v>20</v>
      </c>
      <c r="L320" s="215">
        <v>2</v>
      </c>
      <c r="M320" s="215">
        <v>5</v>
      </c>
      <c r="N320" s="215" t="s">
        <v>1037</v>
      </c>
      <c r="O320" s="237">
        <v>13</v>
      </c>
      <c r="P320" s="235"/>
      <c r="Q320" s="235">
        <v>3270728.53</v>
      </c>
      <c r="R320" s="235">
        <f t="shared" si="4"/>
        <v>3270728.53</v>
      </c>
      <c r="S320" s="235">
        <v>3389806.75</v>
      </c>
      <c r="T320" s="235">
        <v>3389806.75</v>
      </c>
      <c r="U320" s="235">
        <v>3389806.75</v>
      </c>
      <c r="V320" s="235">
        <v>3389806.75</v>
      </c>
    </row>
    <row r="321" spans="1:22" s="214" customFormat="1" ht="15" customHeight="1" x14ac:dyDescent="0.25">
      <c r="A321" s="215" t="s">
        <v>1034</v>
      </c>
      <c r="B321" s="215">
        <v>2</v>
      </c>
      <c r="C321" s="215">
        <v>2</v>
      </c>
      <c r="D321" s="215" t="s">
        <v>1007</v>
      </c>
      <c r="E321" s="215" t="s">
        <v>1008</v>
      </c>
      <c r="F321" s="215">
        <v>448</v>
      </c>
      <c r="G321" s="215" t="s">
        <v>39</v>
      </c>
      <c r="H321" s="215">
        <v>1</v>
      </c>
      <c r="I321" s="234" t="s">
        <v>1032</v>
      </c>
      <c r="J321" s="215">
        <v>2</v>
      </c>
      <c r="K321" s="215">
        <v>21</v>
      </c>
      <c r="L321" s="215">
        <v>1</v>
      </c>
      <c r="M321" s="215">
        <v>1</v>
      </c>
      <c r="N321" s="215" t="s">
        <v>1009</v>
      </c>
      <c r="O321" s="237">
        <v>13</v>
      </c>
      <c r="P321" s="235">
        <v>13636331.490000002</v>
      </c>
      <c r="Q321" s="235"/>
      <c r="R321" s="235">
        <f t="shared" si="4"/>
        <v>13636331.490000002</v>
      </c>
      <c r="S321" s="235"/>
      <c r="T321" s="235"/>
      <c r="U321" s="235"/>
      <c r="V321" s="235"/>
    </row>
    <row r="322" spans="1:22" s="214" customFormat="1" ht="15" customHeight="1" x14ac:dyDescent="0.25">
      <c r="A322" s="215" t="s">
        <v>1034</v>
      </c>
      <c r="B322" s="215">
        <v>2</v>
      </c>
      <c r="C322" s="215">
        <v>2</v>
      </c>
      <c r="D322" s="215" t="s">
        <v>1007</v>
      </c>
      <c r="E322" s="215" t="s">
        <v>1008</v>
      </c>
      <c r="F322" s="215">
        <v>448</v>
      </c>
      <c r="G322" s="215" t="s">
        <v>39</v>
      </c>
      <c r="H322" s="215">
        <v>1</v>
      </c>
      <c r="I322" s="234" t="s">
        <v>1032</v>
      </c>
      <c r="J322" s="215">
        <v>2</v>
      </c>
      <c r="K322" s="215">
        <v>20</v>
      </c>
      <c r="L322" s="215">
        <v>1</v>
      </c>
      <c r="M322" s="215">
        <v>1</v>
      </c>
      <c r="N322" s="215" t="s">
        <v>1009</v>
      </c>
      <c r="O322" s="237">
        <v>13</v>
      </c>
      <c r="P322" s="235"/>
      <c r="Q322" s="235">
        <v>1401740.8</v>
      </c>
      <c r="R322" s="235">
        <f t="shared" si="4"/>
        <v>1401740.8</v>
      </c>
      <c r="S322" s="235">
        <v>1484351.9</v>
      </c>
      <c r="T322" s="235">
        <v>1484351.9</v>
      </c>
      <c r="U322" s="235">
        <v>1484351.9</v>
      </c>
      <c r="V322" s="235">
        <v>1484351.9</v>
      </c>
    </row>
    <row r="323" spans="1:22" s="214" customFormat="1" ht="15" customHeight="1" x14ac:dyDescent="0.25">
      <c r="A323" s="215" t="s">
        <v>1034</v>
      </c>
      <c r="B323" s="215">
        <v>2</v>
      </c>
      <c r="C323" s="215">
        <v>2</v>
      </c>
      <c r="D323" s="215" t="s">
        <v>1007</v>
      </c>
      <c r="E323" s="215" t="s">
        <v>1008</v>
      </c>
      <c r="F323" s="215">
        <v>448</v>
      </c>
      <c r="G323" s="215" t="s">
        <v>39</v>
      </c>
      <c r="H323" s="215">
        <v>1</v>
      </c>
      <c r="I323" s="234" t="s">
        <v>1032</v>
      </c>
      <c r="J323" s="215">
        <v>2</v>
      </c>
      <c r="K323" s="215">
        <v>20</v>
      </c>
      <c r="L323" s="215">
        <v>1</v>
      </c>
      <c r="M323" s="215">
        <v>1</v>
      </c>
      <c r="N323" s="215" t="s">
        <v>1009</v>
      </c>
      <c r="O323" s="237">
        <v>13</v>
      </c>
      <c r="P323" s="235"/>
      <c r="Q323" s="235">
        <v>12748434.129999999</v>
      </c>
      <c r="R323" s="235">
        <f t="shared" si="4"/>
        <v>12748434.129999999</v>
      </c>
      <c r="S323" s="235">
        <v>12748434.129999999</v>
      </c>
      <c r="T323" s="235">
        <v>12748434.129999999</v>
      </c>
      <c r="U323" s="235">
        <v>12748434.129999999</v>
      </c>
      <c r="V323" s="235">
        <v>12748434.129999999</v>
      </c>
    </row>
    <row r="324" spans="1:22" s="214" customFormat="1" ht="15" customHeight="1" x14ac:dyDescent="0.25">
      <c r="A324" s="215" t="s">
        <v>1034</v>
      </c>
      <c r="B324" s="215">
        <v>2</v>
      </c>
      <c r="C324" s="215">
        <v>2</v>
      </c>
      <c r="D324" s="215" t="s">
        <v>1007</v>
      </c>
      <c r="E324" s="215" t="s">
        <v>1008</v>
      </c>
      <c r="F324" s="215">
        <v>448</v>
      </c>
      <c r="G324" s="215" t="s">
        <v>39</v>
      </c>
      <c r="H324" s="215">
        <v>1</v>
      </c>
      <c r="I324" s="234" t="s">
        <v>1032</v>
      </c>
      <c r="J324" s="215">
        <v>2</v>
      </c>
      <c r="K324" s="215">
        <v>20</v>
      </c>
      <c r="L324" s="215">
        <v>2</v>
      </c>
      <c r="M324" s="215">
        <v>5</v>
      </c>
      <c r="N324" s="215" t="s">
        <v>1031</v>
      </c>
      <c r="O324" s="237">
        <v>13</v>
      </c>
      <c r="P324" s="235"/>
      <c r="Q324" s="235">
        <v>8498956.0499999989</v>
      </c>
      <c r="R324" s="235">
        <f t="shared" si="4"/>
        <v>8498956.0499999989</v>
      </c>
      <c r="S324" s="235">
        <v>8498956.0500000007</v>
      </c>
      <c r="T324" s="235">
        <v>8498956.0500000007</v>
      </c>
      <c r="U324" s="235">
        <v>8498956.0500000007</v>
      </c>
      <c r="V324" s="235">
        <v>8498956.0500000007</v>
      </c>
    </row>
    <row r="325" spans="1:22" s="214" customFormat="1" ht="15" customHeight="1" x14ac:dyDescent="0.25">
      <c r="A325" s="215" t="s">
        <v>1034</v>
      </c>
      <c r="B325" s="215">
        <v>2</v>
      </c>
      <c r="C325" s="215">
        <v>2</v>
      </c>
      <c r="D325" s="215" t="s">
        <v>1007</v>
      </c>
      <c r="E325" s="215" t="s">
        <v>1008</v>
      </c>
      <c r="F325" s="215">
        <v>448</v>
      </c>
      <c r="G325" s="215" t="s">
        <v>39</v>
      </c>
      <c r="H325" s="215">
        <v>1</v>
      </c>
      <c r="I325" s="234" t="s">
        <v>1032</v>
      </c>
      <c r="J325" s="215">
        <v>2</v>
      </c>
      <c r="K325" s="215">
        <v>21</v>
      </c>
      <c r="L325" s="215">
        <v>1</v>
      </c>
      <c r="M325" s="215">
        <v>1</v>
      </c>
      <c r="N325" s="215" t="s">
        <v>1027</v>
      </c>
      <c r="O325" s="237">
        <v>13</v>
      </c>
      <c r="P325" s="235"/>
      <c r="Q325" s="235">
        <v>577198.6</v>
      </c>
      <c r="R325" s="235">
        <f t="shared" si="4"/>
        <v>577198.6</v>
      </c>
      <c r="S325" s="235"/>
      <c r="T325" s="235"/>
      <c r="U325" s="235"/>
      <c r="V325" s="235"/>
    </row>
    <row r="326" spans="1:22" s="214" customFormat="1" ht="15" customHeight="1" x14ac:dyDescent="0.25">
      <c r="A326" s="215" t="s">
        <v>1034</v>
      </c>
      <c r="B326" s="215">
        <v>2</v>
      </c>
      <c r="C326" s="215">
        <v>2</v>
      </c>
      <c r="D326" s="215" t="s">
        <v>1007</v>
      </c>
      <c r="E326" s="215" t="s">
        <v>1008</v>
      </c>
      <c r="F326" s="215">
        <v>448</v>
      </c>
      <c r="G326" s="215" t="s">
        <v>39</v>
      </c>
      <c r="H326" s="215">
        <v>1</v>
      </c>
      <c r="I326" s="234" t="s">
        <v>1032</v>
      </c>
      <c r="J326" s="215">
        <v>2</v>
      </c>
      <c r="K326" s="215">
        <v>20</v>
      </c>
      <c r="L326" s="215">
        <v>1</v>
      </c>
      <c r="M326" s="215">
        <v>1</v>
      </c>
      <c r="N326" s="215" t="s">
        <v>1009</v>
      </c>
      <c r="O326" s="237">
        <v>13</v>
      </c>
      <c r="P326" s="235"/>
      <c r="Q326" s="235">
        <v>17099286.879999999</v>
      </c>
      <c r="R326" s="235">
        <f t="shared" si="4"/>
        <v>17099286.879999999</v>
      </c>
      <c r="S326" s="235">
        <v>25924467.82</v>
      </c>
      <c r="T326" s="235">
        <v>16426081.199999999</v>
      </c>
      <c r="U326" s="235">
        <v>16426081.199999999</v>
      </c>
      <c r="V326" s="235">
        <v>15974591.17</v>
      </c>
    </row>
    <row r="327" spans="1:22" s="214" customFormat="1" ht="15" customHeight="1" x14ac:dyDescent="0.25">
      <c r="A327" s="215" t="s">
        <v>1034</v>
      </c>
      <c r="B327" s="215">
        <v>2</v>
      </c>
      <c r="C327" s="215">
        <v>2</v>
      </c>
      <c r="D327" s="215" t="s">
        <v>1007</v>
      </c>
      <c r="E327" s="215" t="s">
        <v>1008</v>
      </c>
      <c r="F327" s="215">
        <v>448</v>
      </c>
      <c r="G327" s="215" t="s">
        <v>39</v>
      </c>
      <c r="H327" s="215">
        <v>1</v>
      </c>
      <c r="I327" s="234" t="s">
        <v>1032</v>
      </c>
      <c r="J327" s="215">
        <v>2</v>
      </c>
      <c r="K327" s="215">
        <v>21</v>
      </c>
      <c r="L327" s="215">
        <v>2</v>
      </c>
      <c r="M327" s="215">
        <v>5</v>
      </c>
      <c r="N327" s="215" t="s">
        <v>1038</v>
      </c>
      <c r="O327" s="215">
        <v>13</v>
      </c>
      <c r="P327" s="235">
        <v>13252685</v>
      </c>
      <c r="Q327" s="235"/>
      <c r="R327" s="235">
        <f t="shared" si="4"/>
        <v>13252685</v>
      </c>
      <c r="S327" s="235"/>
      <c r="T327" s="235"/>
      <c r="U327" s="235"/>
      <c r="V327" s="235"/>
    </row>
    <row r="328" spans="1:22" s="214" customFormat="1" ht="15" customHeight="1" x14ac:dyDescent="0.25">
      <c r="A328" s="215" t="s">
        <v>1034</v>
      </c>
      <c r="B328" s="215">
        <v>2</v>
      </c>
      <c r="C328" s="215">
        <v>2</v>
      </c>
      <c r="D328" s="215" t="s">
        <v>1007</v>
      </c>
      <c r="E328" s="215" t="s">
        <v>1008</v>
      </c>
      <c r="F328" s="215">
        <v>448</v>
      </c>
      <c r="G328" s="215" t="s">
        <v>39</v>
      </c>
      <c r="H328" s="215">
        <v>1</v>
      </c>
      <c r="I328" s="234" t="s">
        <v>1032</v>
      </c>
      <c r="J328" s="215">
        <v>2</v>
      </c>
      <c r="K328" s="215">
        <v>21</v>
      </c>
      <c r="L328" s="215">
        <v>1</v>
      </c>
      <c r="M328" s="215">
        <v>1</v>
      </c>
      <c r="N328" s="215" t="s">
        <v>1009</v>
      </c>
      <c r="O328" s="237">
        <v>13</v>
      </c>
      <c r="P328" s="235">
        <v>19879028.000000004</v>
      </c>
      <c r="Q328" s="235"/>
      <c r="R328" s="235">
        <f t="shared" si="4"/>
        <v>19879028.000000004</v>
      </c>
      <c r="S328" s="235">
        <v>9175543.2699999996</v>
      </c>
      <c r="T328" s="235"/>
      <c r="U328" s="235"/>
      <c r="V328" s="235"/>
    </row>
    <row r="329" spans="1:22" s="214" customFormat="1" ht="15" customHeight="1" x14ac:dyDescent="0.25">
      <c r="A329" s="215" t="s">
        <v>1034</v>
      </c>
      <c r="B329" s="215">
        <v>2</v>
      </c>
      <c r="C329" s="215">
        <v>2</v>
      </c>
      <c r="D329" s="215" t="s">
        <v>1007</v>
      </c>
      <c r="E329" s="215" t="s">
        <v>1008</v>
      </c>
      <c r="F329" s="215">
        <v>448</v>
      </c>
      <c r="G329" s="215" t="s">
        <v>39</v>
      </c>
      <c r="H329" s="215">
        <v>1</v>
      </c>
      <c r="I329" s="234" t="s">
        <v>1032</v>
      </c>
      <c r="J329" s="215">
        <v>2</v>
      </c>
      <c r="K329" s="215">
        <v>21</v>
      </c>
      <c r="L329" s="215">
        <v>1</v>
      </c>
      <c r="M329" s="215">
        <v>1</v>
      </c>
      <c r="N329" s="215" t="s">
        <v>1009</v>
      </c>
      <c r="O329" s="237">
        <v>13</v>
      </c>
      <c r="P329" s="235">
        <v>1214061.51</v>
      </c>
      <c r="Q329" s="235"/>
      <c r="R329" s="235">
        <f t="shared" si="4"/>
        <v>1214061.51</v>
      </c>
      <c r="S329" s="235"/>
      <c r="T329" s="235"/>
      <c r="U329" s="235"/>
      <c r="V329" s="235"/>
    </row>
    <row r="330" spans="1:22" s="214" customFormat="1" ht="15" customHeight="1" x14ac:dyDescent="0.25">
      <c r="A330" s="215" t="s">
        <v>1034</v>
      </c>
      <c r="B330" s="215">
        <v>2</v>
      </c>
      <c r="C330" s="215">
        <v>2</v>
      </c>
      <c r="D330" s="215" t="s">
        <v>1007</v>
      </c>
      <c r="E330" s="215" t="s">
        <v>1008</v>
      </c>
      <c r="F330" s="215">
        <v>448</v>
      </c>
      <c r="G330" s="215" t="s">
        <v>39</v>
      </c>
      <c r="H330" s="215">
        <v>1</v>
      </c>
      <c r="I330" s="234" t="s">
        <v>1039</v>
      </c>
      <c r="J330" s="215">
        <v>2</v>
      </c>
      <c r="K330" s="215">
        <v>21</v>
      </c>
      <c r="L330" s="215">
        <v>2</v>
      </c>
      <c r="M330" s="215">
        <v>5</v>
      </c>
      <c r="N330" s="215" t="s">
        <v>1036</v>
      </c>
      <c r="O330" s="215">
        <v>13</v>
      </c>
      <c r="P330" s="235">
        <v>4376491</v>
      </c>
      <c r="Q330" s="235"/>
      <c r="R330" s="235">
        <f t="shared" si="4"/>
        <v>4376491</v>
      </c>
      <c r="S330" s="235">
        <v>3667974.4</v>
      </c>
      <c r="T330" s="235"/>
      <c r="U330" s="235"/>
      <c r="V330" s="235"/>
    </row>
    <row r="331" spans="1:22" s="214" customFormat="1" ht="15" customHeight="1" x14ac:dyDescent="0.25">
      <c r="A331" s="215" t="s">
        <v>1034</v>
      </c>
      <c r="B331" s="215">
        <v>2</v>
      </c>
      <c r="C331" s="215">
        <v>2</v>
      </c>
      <c r="D331" s="215" t="s">
        <v>1007</v>
      </c>
      <c r="E331" s="215" t="s">
        <v>1008</v>
      </c>
      <c r="F331" s="215">
        <v>448</v>
      </c>
      <c r="G331" s="215" t="s">
        <v>39</v>
      </c>
      <c r="H331" s="215">
        <v>1</v>
      </c>
      <c r="I331" s="234" t="s">
        <v>1039</v>
      </c>
      <c r="J331" s="215">
        <v>2</v>
      </c>
      <c r="K331" s="215">
        <v>21</v>
      </c>
      <c r="L331" s="215">
        <v>1</v>
      </c>
      <c r="M331" s="215">
        <v>1</v>
      </c>
      <c r="N331" s="215" t="s">
        <v>1009</v>
      </c>
      <c r="O331" s="237">
        <v>13</v>
      </c>
      <c r="P331" s="235">
        <v>4376491</v>
      </c>
      <c r="Q331" s="235"/>
      <c r="R331" s="235">
        <f t="shared" ref="R331:R396" si="5">P331+Q331</f>
        <v>4376491</v>
      </c>
      <c r="S331" s="235">
        <v>5501961.5999999996</v>
      </c>
      <c r="T331" s="235"/>
      <c r="U331" s="235"/>
      <c r="V331" s="235"/>
    </row>
    <row r="332" spans="1:22" s="214" customFormat="1" ht="15" customHeight="1" x14ac:dyDescent="0.25">
      <c r="A332" s="215" t="s">
        <v>1034</v>
      </c>
      <c r="B332" s="215">
        <v>2</v>
      </c>
      <c r="C332" s="215">
        <v>2</v>
      </c>
      <c r="D332" s="215" t="s">
        <v>1007</v>
      </c>
      <c r="E332" s="215" t="s">
        <v>1008</v>
      </c>
      <c r="F332" s="215">
        <v>448</v>
      </c>
      <c r="G332" s="215" t="s">
        <v>39</v>
      </c>
      <c r="H332" s="215">
        <v>1</v>
      </c>
      <c r="I332" s="234" t="s">
        <v>1039</v>
      </c>
      <c r="J332" s="215">
        <v>2</v>
      </c>
      <c r="K332" s="215">
        <v>21</v>
      </c>
      <c r="L332" s="215">
        <v>2</v>
      </c>
      <c r="M332" s="215">
        <v>5</v>
      </c>
      <c r="N332" s="215" t="s">
        <v>1031</v>
      </c>
      <c r="O332" s="237">
        <v>13</v>
      </c>
      <c r="P332" s="235">
        <v>35000000</v>
      </c>
      <c r="Q332" s="235"/>
      <c r="R332" s="235">
        <f t="shared" si="5"/>
        <v>35000000</v>
      </c>
      <c r="S332" s="235"/>
      <c r="T332" s="235"/>
      <c r="U332" s="235"/>
      <c r="V332" s="235"/>
    </row>
    <row r="333" spans="1:22" s="214" customFormat="1" ht="15" customHeight="1" x14ac:dyDescent="0.25">
      <c r="A333" s="215" t="s">
        <v>1040</v>
      </c>
      <c r="B333" s="215">
        <v>2</v>
      </c>
      <c r="C333" s="215">
        <v>2</v>
      </c>
      <c r="D333" s="215" t="s">
        <v>1007</v>
      </c>
      <c r="E333" s="215" t="s">
        <v>1008</v>
      </c>
      <c r="F333" s="215">
        <v>274</v>
      </c>
      <c r="G333" s="215" t="s">
        <v>39</v>
      </c>
      <c r="H333" s="215">
        <v>1</v>
      </c>
      <c r="I333" s="234">
        <v>15404</v>
      </c>
      <c r="J333" s="215">
        <v>1</v>
      </c>
      <c r="K333" s="215">
        <v>21</v>
      </c>
      <c r="L333" s="215">
        <v>1</v>
      </c>
      <c r="M333" s="215">
        <v>1</v>
      </c>
      <c r="N333" s="215" t="s">
        <v>1009</v>
      </c>
      <c r="O333" s="237">
        <v>13</v>
      </c>
      <c r="P333" s="235"/>
      <c r="Q333" s="235">
        <f>45347.6789335161+2402.11</f>
        <v>47749.788933516102</v>
      </c>
      <c r="R333" s="235">
        <f t="shared" si="5"/>
        <v>47749.788933516102</v>
      </c>
      <c r="S333" s="235">
        <v>47749.79</v>
      </c>
      <c r="T333" s="235">
        <v>47749.79</v>
      </c>
      <c r="U333" s="235">
        <v>47749.79</v>
      </c>
      <c r="V333" s="235">
        <v>47749.79</v>
      </c>
    </row>
    <row r="334" spans="1:22" s="214" customFormat="1" ht="15" customHeight="1" x14ac:dyDescent="0.25">
      <c r="A334" s="215" t="s">
        <v>1040</v>
      </c>
      <c r="B334" s="215">
        <v>2</v>
      </c>
      <c r="C334" s="215">
        <v>2</v>
      </c>
      <c r="D334" s="215" t="s">
        <v>1007</v>
      </c>
      <c r="E334" s="215" t="s">
        <v>1008</v>
      </c>
      <c r="F334" s="215">
        <v>274</v>
      </c>
      <c r="G334" s="215" t="s">
        <v>39</v>
      </c>
      <c r="H334" s="215">
        <v>1</v>
      </c>
      <c r="I334" s="234">
        <v>15409</v>
      </c>
      <c r="J334" s="215">
        <v>1</v>
      </c>
      <c r="K334" s="215">
        <v>21</v>
      </c>
      <c r="L334" s="215">
        <v>1</v>
      </c>
      <c r="M334" s="215">
        <v>1</v>
      </c>
      <c r="N334" s="215" t="s">
        <v>1009</v>
      </c>
      <c r="O334" s="237">
        <v>13</v>
      </c>
      <c r="P334" s="235">
        <v>60479.989999999991</v>
      </c>
      <c r="Q334" s="235"/>
      <c r="R334" s="235">
        <f t="shared" si="5"/>
        <v>60479.989999999991</v>
      </c>
      <c r="S334" s="235">
        <v>47160</v>
      </c>
      <c r="T334" s="235">
        <v>47160</v>
      </c>
      <c r="U334" s="235">
        <v>47160</v>
      </c>
      <c r="V334" s="235">
        <v>47160</v>
      </c>
    </row>
    <row r="335" spans="1:22" s="214" customFormat="1" ht="15" customHeight="1" x14ac:dyDescent="0.25">
      <c r="A335" s="215" t="s">
        <v>1040</v>
      </c>
      <c r="B335" s="215">
        <v>2</v>
      </c>
      <c r="C335" s="215">
        <v>2</v>
      </c>
      <c r="D335" s="215" t="s">
        <v>1007</v>
      </c>
      <c r="E335" s="215" t="s">
        <v>1008</v>
      </c>
      <c r="F335" s="215">
        <v>274</v>
      </c>
      <c r="G335" s="215" t="s">
        <v>39</v>
      </c>
      <c r="H335" s="215">
        <v>1</v>
      </c>
      <c r="I335" s="234">
        <v>15413</v>
      </c>
      <c r="J335" s="215">
        <v>1</v>
      </c>
      <c r="K335" s="215">
        <v>21</v>
      </c>
      <c r="L335" s="215">
        <v>1</v>
      </c>
      <c r="M335" s="215">
        <v>1</v>
      </c>
      <c r="N335" s="215" t="s">
        <v>1009</v>
      </c>
      <c r="O335" s="237">
        <v>13</v>
      </c>
      <c r="P335" s="235">
        <v>3360.01</v>
      </c>
      <c r="Q335" s="235"/>
      <c r="R335" s="235">
        <f t="shared" si="5"/>
        <v>3360.01</v>
      </c>
      <c r="S335" s="235"/>
      <c r="T335" s="235"/>
      <c r="U335" s="235"/>
      <c r="V335" s="235"/>
    </row>
    <row r="336" spans="1:22" s="214" customFormat="1" ht="15" customHeight="1" x14ac:dyDescent="0.25">
      <c r="A336" s="215" t="s">
        <v>1040</v>
      </c>
      <c r="B336" s="215">
        <v>2</v>
      </c>
      <c r="C336" s="215">
        <v>2</v>
      </c>
      <c r="D336" s="215" t="s">
        <v>1007</v>
      </c>
      <c r="E336" s="215" t="s">
        <v>1008</v>
      </c>
      <c r="F336" s="215">
        <v>274</v>
      </c>
      <c r="G336" s="215" t="s">
        <v>39</v>
      </c>
      <c r="H336" s="215">
        <v>1</v>
      </c>
      <c r="I336" s="234">
        <v>15416</v>
      </c>
      <c r="J336" s="215">
        <v>1</v>
      </c>
      <c r="K336" s="215">
        <v>21</v>
      </c>
      <c r="L336" s="215">
        <v>1</v>
      </c>
      <c r="M336" s="215">
        <v>1</v>
      </c>
      <c r="N336" s="215" t="s">
        <v>1009</v>
      </c>
      <c r="O336" s="237">
        <v>13</v>
      </c>
      <c r="P336" s="235">
        <v>5439.9900000000007</v>
      </c>
      <c r="Q336" s="235"/>
      <c r="R336" s="235">
        <f t="shared" si="5"/>
        <v>5439.9900000000007</v>
      </c>
      <c r="S336" s="235"/>
      <c r="T336" s="235"/>
      <c r="U336" s="235"/>
      <c r="V336" s="235"/>
    </row>
    <row r="337" spans="1:22" s="214" customFormat="1" ht="15" customHeight="1" x14ac:dyDescent="0.25">
      <c r="A337" s="215" t="s">
        <v>1040</v>
      </c>
      <c r="B337" s="215">
        <v>2</v>
      </c>
      <c r="C337" s="215">
        <v>2</v>
      </c>
      <c r="D337" s="215" t="s">
        <v>1007</v>
      </c>
      <c r="E337" s="215" t="s">
        <v>1008</v>
      </c>
      <c r="F337" s="215">
        <v>274</v>
      </c>
      <c r="G337" s="215" t="s">
        <v>39</v>
      </c>
      <c r="H337" s="215">
        <v>1</v>
      </c>
      <c r="I337" s="234">
        <v>15417</v>
      </c>
      <c r="J337" s="215">
        <v>1</v>
      </c>
      <c r="K337" s="215">
        <v>21</v>
      </c>
      <c r="L337" s="215">
        <v>1</v>
      </c>
      <c r="M337" s="215">
        <v>1</v>
      </c>
      <c r="N337" s="215" t="s">
        <v>1009</v>
      </c>
      <c r="O337" s="237">
        <v>13</v>
      </c>
      <c r="P337" s="235">
        <v>32447.99</v>
      </c>
      <c r="Q337" s="235"/>
      <c r="R337" s="235">
        <f t="shared" si="5"/>
        <v>32447.99</v>
      </c>
      <c r="S337" s="235">
        <v>25056</v>
      </c>
      <c r="T337" s="235">
        <v>25056</v>
      </c>
      <c r="U337" s="235">
        <v>25056</v>
      </c>
      <c r="V337" s="235">
        <v>25056</v>
      </c>
    </row>
    <row r="338" spans="1:22" s="214" customFormat="1" ht="15" customHeight="1" x14ac:dyDescent="0.25">
      <c r="A338" s="215" t="s">
        <v>1040</v>
      </c>
      <c r="B338" s="215">
        <v>2</v>
      </c>
      <c r="C338" s="215">
        <v>2</v>
      </c>
      <c r="D338" s="215" t="s">
        <v>1007</v>
      </c>
      <c r="E338" s="215" t="s">
        <v>1008</v>
      </c>
      <c r="F338" s="215">
        <v>274</v>
      </c>
      <c r="G338" s="215" t="s">
        <v>39</v>
      </c>
      <c r="H338" s="215">
        <v>1</v>
      </c>
      <c r="I338" s="234">
        <v>15418</v>
      </c>
      <c r="J338" s="215">
        <v>1</v>
      </c>
      <c r="K338" s="215">
        <v>21</v>
      </c>
      <c r="L338" s="215">
        <v>1</v>
      </c>
      <c r="M338" s="215">
        <v>1</v>
      </c>
      <c r="N338" s="215" t="s">
        <v>1009</v>
      </c>
      <c r="O338" s="237">
        <v>13</v>
      </c>
      <c r="P338" s="235"/>
      <c r="Q338" s="235">
        <v>28649.87</v>
      </c>
      <c r="R338" s="235">
        <f t="shared" si="5"/>
        <v>28649.87</v>
      </c>
      <c r="S338" s="235">
        <v>28649.87</v>
      </c>
      <c r="T338" s="235">
        <v>28649.87</v>
      </c>
      <c r="U338" s="235">
        <v>28649.87</v>
      </c>
      <c r="V338" s="235">
        <v>28649.87</v>
      </c>
    </row>
    <row r="339" spans="1:22" s="214" customFormat="1" ht="15" customHeight="1" x14ac:dyDescent="0.25">
      <c r="A339" s="215" t="s">
        <v>1040</v>
      </c>
      <c r="B339" s="215">
        <v>2</v>
      </c>
      <c r="C339" s="215">
        <v>2</v>
      </c>
      <c r="D339" s="215" t="s">
        <v>1007</v>
      </c>
      <c r="E339" s="215" t="s">
        <v>1008</v>
      </c>
      <c r="F339" s="215">
        <v>274</v>
      </c>
      <c r="G339" s="215" t="s">
        <v>39</v>
      </c>
      <c r="H339" s="215">
        <v>1</v>
      </c>
      <c r="I339" s="234">
        <v>15420</v>
      </c>
      <c r="J339" s="215">
        <v>1</v>
      </c>
      <c r="K339" s="215">
        <v>21</v>
      </c>
      <c r="L339" s="215">
        <v>1</v>
      </c>
      <c r="M339" s="215">
        <v>1</v>
      </c>
      <c r="N339" s="215" t="s">
        <v>1009</v>
      </c>
      <c r="O339" s="237">
        <v>13</v>
      </c>
      <c r="P339" s="235">
        <v>12352.49</v>
      </c>
      <c r="Q339" s="235"/>
      <c r="R339" s="235">
        <f t="shared" si="5"/>
        <v>12352.49</v>
      </c>
      <c r="S339" s="235">
        <v>11180</v>
      </c>
      <c r="T339" s="235">
        <v>11180</v>
      </c>
      <c r="U339" s="235">
        <v>10320</v>
      </c>
      <c r="V339" s="235">
        <v>10320</v>
      </c>
    </row>
    <row r="340" spans="1:22" s="214" customFormat="1" ht="15" customHeight="1" x14ac:dyDescent="0.25">
      <c r="A340" s="215" t="s">
        <v>1040</v>
      </c>
      <c r="B340" s="215">
        <v>2</v>
      </c>
      <c r="C340" s="215">
        <v>2</v>
      </c>
      <c r="D340" s="215" t="s">
        <v>1007</v>
      </c>
      <c r="E340" s="215" t="s">
        <v>1008</v>
      </c>
      <c r="F340" s="215">
        <v>274</v>
      </c>
      <c r="G340" s="215" t="s">
        <v>39</v>
      </c>
      <c r="H340" s="215">
        <v>1</v>
      </c>
      <c r="I340" s="234">
        <v>15421</v>
      </c>
      <c r="J340" s="215">
        <v>1</v>
      </c>
      <c r="K340" s="215">
        <v>21</v>
      </c>
      <c r="L340" s="215">
        <v>1</v>
      </c>
      <c r="M340" s="215">
        <v>1</v>
      </c>
      <c r="N340" s="215" t="s">
        <v>1009</v>
      </c>
      <c r="O340" s="237">
        <v>13</v>
      </c>
      <c r="P340" s="235"/>
      <c r="Q340" s="235">
        <v>2440</v>
      </c>
      <c r="R340" s="235">
        <f>P340+Q340</f>
        <v>2440</v>
      </c>
      <c r="S340" s="235">
        <v>2440</v>
      </c>
      <c r="T340" s="235">
        <v>2440</v>
      </c>
      <c r="U340" s="235">
        <v>2440</v>
      </c>
      <c r="V340" s="235">
        <v>2440</v>
      </c>
    </row>
    <row r="341" spans="1:22" s="214" customFormat="1" ht="15" customHeight="1" x14ac:dyDescent="0.25">
      <c r="A341" s="215" t="s">
        <v>1040</v>
      </c>
      <c r="B341" s="215">
        <v>2</v>
      </c>
      <c r="C341" s="215">
        <v>2</v>
      </c>
      <c r="D341" s="215" t="s">
        <v>1007</v>
      </c>
      <c r="E341" s="215" t="s">
        <v>1008</v>
      </c>
      <c r="F341" s="215">
        <v>274</v>
      </c>
      <c r="G341" s="215" t="s">
        <v>39</v>
      </c>
      <c r="H341" s="215">
        <v>1</v>
      </c>
      <c r="I341" s="234">
        <v>15423</v>
      </c>
      <c r="J341" s="215">
        <v>1</v>
      </c>
      <c r="K341" s="215">
        <v>21</v>
      </c>
      <c r="L341" s="215">
        <v>1</v>
      </c>
      <c r="M341" s="215">
        <v>1</v>
      </c>
      <c r="N341" s="215" t="s">
        <v>1009</v>
      </c>
      <c r="O341" s="237">
        <v>13</v>
      </c>
      <c r="P341" s="235">
        <v>3539.9900000000002</v>
      </c>
      <c r="Q341" s="235"/>
      <c r="R341" s="235">
        <f t="shared" si="5"/>
        <v>3539.9900000000002</v>
      </c>
      <c r="S341" s="235"/>
      <c r="T341" s="235"/>
      <c r="U341" s="235"/>
      <c r="V341" s="235"/>
    </row>
    <row r="342" spans="1:22" s="214" customFormat="1" ht="15" customHeight="1" x14ac:dyDescent="0.25">
      <c r="A342" s="215" t="s">
        <v>1040</v>
      </c>
      <c r="B342" s="215">
        <v>2</v>
      </c>
      <c r="C342" s="215">
        <v>2</v>
      </c>
      <c r="D342" s="215" t="s">
        <v>1007</v>
      </c>
      <c r="E342" s="215" t="s">
        <v>1008</v>
      </c>
      <c r="F342" s="215">
        <v>274</v>
      </c>
      <c r="G342" s="215" t="s">
        <v>39</v>
      </c>
      <c r="H342" s="215">
        <v>1</v>
      </c>
      <c r="I342" s="234">
        <v>15424</v>
      </c>
      <c r="J342" s="215">
        <v>1</v>
      </c>
      <c r="K342" s="215">
        <v>21</v>
      </c>
      <c r="L342" s="215">
        <v>1</v>
      </c>
      <c r="M342" s="215">
        <v>1</v>
      </c>
      <c r="N342" s="215" t="s">
        <v>1009</v>
      </c>
      <c r="O342" s="237">
        <v>13</v>
      </c>
      <c r="P342" s="235">
        <v>1500.02</v>
      </c>
      <c r="Q342" s="235">
        <v>159.97999999999999</v>
      </c>
      <c r="R342" s="235">
        <f t="shared" si="5"/>
        <v>1660</v>
      </c>
      <c r="S342" s="235">
        <v>1660</v>
      </c>
      <c r="T342" s="235">
        <v>1660</v>
      </c>
      <c r="U342" s="235">
        <v>1660</v>
      </c>
      <c r="V342" s="235">
        <v>1660</v>
      </c>
    </row>
    <row r="343" spans="1:22" s="214" customFormat="1" ht="15" customHeight="1" x14ac:dyDescent="0.25">
      <c r="A343" s="215" t="s">
        <v>1040</v>
      </c>
      <c r="B343" s="215">
        <v>2</v>
      </c>
      <c r="C343" s="215">
        <v>2</v>
      </c>
      <c r="D343" s="215" t="s">
        <v>1007</v>
      </c>
      <c r="E343" s="215" t="s">
        <v>1008</v>
      </c>
      <c r="F343" s="215">
        <v>274</v>
      </c>
      <c r="G343" s="215" t="s">
        <v>39</v>
      </c>
      <c r="H343" s="215">
        <v>1</v>
      </c>
      <c r="I343" s="234">
        <v>15425</v>
      </c>
      <c r="J343" s="215">
        <v>1</v>
      </c>
      <c r="K343" s="215">
        <v>21</v>
      </c>
      <c r="L343" s="215">
        <v>1</v>
      </c>
      <c r="M343" s="215">
        <v>1</v>
      </c>
      <c r="N343" s="215" t="s">
        <v>1009</v>
      </c>
      <c r="O343" s="215">
        <v>13</v>
      </c>
      <c r="P343" s="235">
        <v>17891.240000000002</v>
      </c>
      <c r="Q343" s="235"/>
      <c r="R343" s="235">
        <f t="shared" si="5"/>
        <v>17891.240000000002</v>
      </c>
      <c r="S343" s="235">
        <v>13932</v>
      </c>
      <c r="T343" s="235">
        <v>13932</v>
      </c>
      <c r="U343" s="235">
        <v>13932</v>
      </c>
      <c r="V343" s="235">
        <v>13932</v>
      </c>
    </row>
    <row r="344" spans="1:22" s="214" customFormat="1" ht="15" customHeight="1" x14ac:dyDescent="0.25">
      <c r="A344" s="215" t="s">
        <v>1040</v>
      </c>
      <c r="B344" s="215">
        <v>2</v>
      </c>
      <c r="C344" s="215">
        <v>2</v>
      </c>
      <c r="D344" s="215" t="s">
        <v>1007</v>
      </c>
      <c r="E344" s="215" t="s">
        <v>1008</v>
      </c>
      <c r="F344" s="215">
        <v>274</v>
      </c>
      <c r="G344" s="215" t="s">
        <v>39</v>
      </c>
      <c r="H344" s="215">
        <v>1</v>
      </c>
      <c r="I344" s="234">
        <v>15427</v>
      </c>
      <c r="J344" s="215">
        <v>1</v>
      </c>
      <c r="K344" s="215">
        <v>21</v>
      </c>
      <c r="L344" s="215">
        <v>1</v>
      </c>
      <c r="M344" s="215">
        <v>1</v>
      </c>
      <c r="N344" s="215" t="s">
        <v>1009</v>
      </c>
      <c r="O344" s="237">
        <v>13</v>
      </c>
      <c r="P344" s="235">
        <v>5309.99</v>
      </c>
      <c r="Q344" s="235">
        <v>-0.02</v>
      </c>
      <c r="R344" s="235">
        <f t="shared" si="5"/>
        <v>5309.9699999999993</v>
      </c>
      <c r="S344" s="235">
        <v>4425</v>
      </c>
      <c r="T344" s="235">
        <v>4425</v>
      </c>
      <c r="U344" s="235">
        <v>4425</v>
      </c>
      <c r="V344" s="235">
        <v>4425</v>
      </c>
    </row>
    <row r="345" spans="1:22" s="214" customFormat="1" ht="15" customHeight="1" x14ac:dyDescent="0.25">
      <c r="A345" s="215" t="s">
        <v>1040</v>
      </c>
      <c r="B345" s="215">
        <v>2</v>
      </c>
      <c r="C345" s="215">
        <v>2</v>
      </c>
      <c r="D345" s="215" t="s">
        <v>1007</v>
      </c>
      <c r="E345" s="215" t="s">
        <v>1008</v>
      </c>
      <c r="F345" s="215">
        <v>274</v>
      </c>
      <c r="G345" s="215" t="s">
        <v>39</v>
      </c>
      <c r="H345" s="215">
        <v>1</v>
      </c>
      <c r="I345" s="234">
        <v>16101</v>
      </c>
      <c r="J345" s="215">
        <v>1</v>
      </c>
      <c r="K345" s="215">
        <v>21</v>
      </c>
      <c r="L345" s="215">
        <v>1</v>
      </c>
      <c r="M345" s="215">
        <v>1</v>
      </c>
      <c r="N345" s="215" t="s">
        <v>1009</v>
      </c>
      <c r="O345" s="237">
        <v>13</v>
      </c>
      <c r="P345" s="235">
        <v>324204.36</v>
      </c>
      <c r="Q345" s="235"/>
      <c r="R345" s="235">
        <f t="shared" si="5"/>
        <v>324204.36</v>
      </c>
      <c r="S345" s="235"/>
      <c r="T345" s="235"/>
      <c r="U345" s="235"/>
      <c r="V345" s="235"/>
    </row>
    <row r="346" spans="1:22" s="214" customFormat="1" ht="15" customHeight="1" x14ac:dyDescent="0.25">
      <c r="A346" s="215" t="s">
        <v>1040</v>
      </c>
      <c r="B346" s="215">
        <v>2</v>
      </c>
      <c r="C346" s="215">
        <v>2</v>
      </c>
      <c r="D346" s="215" t="s">
        <v>1007</v>
      </c>
      <c r="E346" s="215" t="s">
        <v>1008</v>
      </c>
      <c r="F346" s="215">
        <v>274</v>
      </c>
      <c r="G346" s="215" t="s">
        <v>39</v>
      </c>
      <c r="H346" s="215">
        <v>1</v>
      </c>
      <c r="I346" s="234">
        <v>17105</v>
      </c>
      <c r="J346" s="215">
        <v>1</v>
      </c>
      <c r="K346" s="215">
        <v>21</v>
      </c>
      <c r="L346" s="215">
        <v>1</v>
      </c>
      <c r="M346" s="215">
        <v>1</v>
      </c>
      <c r="N346" s="215" t="s">
        <v>1009</v>
      </c>
      <c r="O346" s="237">
        <v>13</v>
      </c>
      <c r="P346" s="235">
        <v>70947.03</v>
      </c>
      <c r="Q346" s="235"/>
      <c r="R346" s="235">
        <f t="shared" si="5"/>
        <v>70947.03</v>
      </c>
      <c r="S346" s="235">
        <v>55765.04</v>
      </c>
      <c r="T346" s="235">
        <v>55765.04</v>
      </c>
      <c r="U346" s="235">
        <v>55765.04</v>
      </c>
      <c r="V346" s="235">
        <v>55765.04</v>
      </c>
    </row>
    <row r="347" spans="1:22" s="214" customFormat="1" ht="15" customHeight="1" x14ac:dyDescent="0.25">
      <c r="A347" s="215" t="s">
        <v>1040</v>
      </c>
      <c r="B347" s="215">
        <v>2</v>
      </c>
      <c r="C347" s="215">
        <v>2</v>
      </c>
      <c r="D347" s="215" t="s">
        <v>1007</v>
      </c>
      <c r="E347" s="215" t="s">
        <v>1008</v>
      </c>
      <c r="F347" s="215">
        <v>274</v>
      </c>
      <c r="G347" s="215" t="s">
        <v>39</v>
      </c>
      <c r="H347" s="215">
        <v>1</v>
      </c>
      <c r="I347" s="234">
        <v>21101</v>
      </c>
      <c r="J347" s="215">
        <v>1</v>
      </c>
      <c r="K347" s="215">
        <v>21</v>
      </c>
      <c r="L347" s="215">
        <v>1</v>
      </c>
      <c r="M347" s="215">
        <v>1</v>
      </c>
      <c r="N347" s="215" t="s">
        <v>1009</v>
      </c>
      <c r="O347" s="237">
        <v>13</v>
      </c>
      <c r="P347" s="235">
        <v>15004.019999999999</v>
      </c>
      <c r="Q347" s="235"/>
      <c r="R347" s="235">
        <f t="shared" si="5"/>
        <v>15004.019999999999</v>
      </c>
      <c r="S347" s="235">
        <v>103.5996</v>
      </c>
      <c r="T347" s="235">
        <v>103.5996</v>
      </c>
      <c r="U347" s="235">
        <v>103.5996</v>
      </c>
      <c r="V347" s="235">
        <v>20.559442906176752</v>
      </c>
    </row>
    <row r="348" spans="1:22" s="214" customFormat="1" ht="15" customHeight="1" x14ac:dyDescent="0.25">
      <c r="A348" s="215" t="s">
        <v>1040</v>
      </c>
      <c r="B348" s="215">
        <v>2</v>
      </c>
      <c r="C348" s="215">
        <v>2</v>
      </c>
      <c r="D348" s="215" t="s">
        <v>1007</v>
      </c>
      <c r="E348" s="215" t="s">
        <v>1008</v>
      </c>
      <c r="F348" s="215">
        <v>274</v>
      </c>
      <c r="G348" s="215" t="s">
        <v>39</v>
      </c>
      <c r="H348" s="215">
        <v>1</v>
      </c>
      <c r="I348" s="234">
        <v>21201</v>
      </c>
      <c r="J348" s="215">
        <v>1</v>
      </c>
      <c r="K348" s="215">
        <v>21</v>
      </c>
      <c r="L348" s="215">
        <v>1</v>
      </c>
      <c r="M348" s="215">
        <v>1</v>
      </c>
      <c r="N348" s="215" t="s">
        <v>1009</v>
      </c>
      <c r="O348" s="237">
        <v>13</v>
      </c>
      <c r="P348" s="235">
        <v>1200</v>
      </c>
      <c r="Q348" s="235">
        <v>-1094</v>
      </c>
      <c r="R348" s="235">
        <f t="shared" si="5"/>
        <v>106</v>
      </c>
      <c r="S348" s="235">
        <v>43.998799999999996</v>
      </c>
      <c r="T348" s="235">
        <v>43.998799999999996</v>
      </c>
      <c r="U348" s="235">
        <v>43.998799999999996</v>
      </c>
      <c r="V348" s="235">
        <v>43.998799999999996</v>
      </c>
    </row>
    <row r="349" spans="1:22" s="214" customFormat="1" ht="15" customHeight="1" x14ac:dyDescent="0.25">
      <c r="A349" s="215" t="s">
        <v>1040</v>
      </c>
      <c r="B349" s="215">
        <v>2</v>
      </c>
      <c r="C349" s="215">
        <v>2</v>
      </c>
      <c r="D349" s="215" t="s">
        <v>1007</v>
      </c>
      <c r="E349" s="215" t="s">
        <v>1008</v>
      </c>
      <c r="F349" s="215">
        <v>274</v>
      </c>
      <c r="G349" s="215" t="s">
        <v>39</v>
      </c>
      <c r="H349" s="215">
        <v>1</v>
      </c>
      <c r="I349" s="234">
        <v>21401</v>
      </c>
      <c r="J349" s="215">
        <v>1</v>
      </c>
      <c r="K349" s="215">
        <v>21</v>
      </c>
      <c r="L349" s="215">
        <v>1</v>
      </c>
      <c r="M349" s="215">
        <v>1</v>
      </c>
      <c r="N349" s="215" t="s">
        <v>1009</v>
      </c>
      <c r="O349" s="237">
        <v>13</v>
      </c>
      <c r="P349" s="235">
        <v>20788.04</v>
      </c>
      <c r="Q349" s="235">
        <v>-3200</v>
      </c>
      <c r="R349" s="235">
        <f t="shared" si="5"/>
        <v>17588.04</v>
      </c>
      <c r="S349" s="235"/>
      <c r="T349" s="235"/>
      <c r="U349" s="235"/>
      <c r="V349" s="235"/>
    </row>
    <row r="350" spans="1:22" s="214" customFormat="1" ht="15" customHeight="1" x14ac:dyDescent="0.25">
      <c r="A350" s="215" t="s">
        <v>1040</v>
      </c>
      <c r="B350" s="215">
        <v>2</v>
      </c>
      <c r="C350" s="215">
        <v>2</v>
      </c>
      <c r="D350" s="215" t="s">
        <v>1007</v>
      </c>
      <c r="E350" s="215" t="s">
        <v>1008</v>
      </c>
      <c r="F350" s="215">
        <v>274</v>
      </c>
      <c r="G350" s="215" t="s">
        <v>39</v>
      </c>
      <c r="H350" s="215">
        <v>1</v>
      </c>
      <c r="I350" s="234">
        <v>21601</v>
      </c>
      <c r="J350" s="215">
        <v>1</v>
      </c>
      <c r="K350" s="215">
        <v>21</v>
      </c>
      <c r="L350" s="215">
        <v>1</v>
      </c>
      <c r="M350" s="215">
        <v>1</v>
      </c>
      <c r="N350" s="215" t="s">
        <v>1009</v>
      </c>
      <c r="O350" s="237">
        <v>13</v>
      </c>
      <c r="P350" s="235"/>
      <c r="Q350" s="235">
        <v>216.85</v>
      </c>
      <c r="R350" s="235">
        <f t="shared" si="5"/>
        <v>216.85</v>
      </c>
      <c r="S350" s="235">
        <v>216.85039999999998</v>
      </c>
      <c r="T350" s="235">
        <v>216.85039999999998</v>
      </c>
      <c r="U350" s="235">
        <v>216.85039999999998</v>
      </c>
      <c r="V350" s="235">
        <v>216.85039999999998</v>
      </c>
    </row>
    <row r="351" spans="1:22" s="214" customFormat="1" ht="15" customHeight="1" x14ac:dyDescent="0.25">
      <c r="A351" s="215" t="s">
        <v>1040</v>
      </c>
      <c r="B351" s="215">
        <v>2</v>
      </c>
      <c r="C351" s="215">
        <v>2</v>
      </c>
      <c r="D351" s="215" t="s">
        <v>1007</v>
      </c>
      <c r="E351" s="215" t="s">
        <v>1008</v>
      </c>
      <c r="F351" s="215">
        <v>274</v>
      </c>
      <c r="G351" s="215" t="s">
        <v>39</v>
      </c>
      <c r="H351" s="215">
        <v>1</v>
      </c>
      <c r="I351" s="234">
        <v>21801</v>
      </c>
      <c r="J351" s="215">
        <v>1</v>
      </c>
      <c r="K351" s="215">
        <v>21</v>
      </c>
      <c r="L351" s="215">
        <v>1</v>
      </c>
      <c r="M351" s="215">
        <v>1</v>
      </c>
      <c r="N351" s="215" t="s">
        <v>1009</v>
      </c>
      <c r="O351" s="237">
        <v>13</v>
      </c>
      <c r="P351" s="235">
        <v>8100</v>
      </c>
      <c r="Q351" s="235">
        <v>324</v>
      </c>
      <c r="R351" s="235">
        <f t="shared" si="5"/>
        <v>8424</v>
      </c>
      <c r="S351" s="235">
        <v>8424</v>
      </c>
      <c r="T351" s="235">
        <v>8424</v>
      </c>
      <c r="U351" s="235">
        <v>8424</v>
      </c>
      <c r="V351" s="235">
        <v>8424</v>
      </c>
    </row>
    <row r="352" spans="1:22" s="214" customFormat="1" ht="15" customHeight="1" x14ac:dyDescent="0.25">
      <c r="A352" s="215" t="s">
        <v>1040</v>
      </c>
      <c r="B352" s="215">
        <v>2</v>
      </c>
      <c r="C352" s="215">
        <v>2</v>
      </c>
      <c r="D352" s="215" t="s">
        <v>1007</v>
      </c>
      <c r="E352" s="215" t="s">
        <v>1008</v>
      </c>
      <c r="F352" s="215">
        <v>274</v>
      </c>
      <c r="G352" s="215" t="s">
        <v>39</v>
      </c>
      <c r="H352" s="215">
        <v>1</v>
      </c>
      <c r="I352" s="234">
        <v>22101</v>
      </c>
      <c r="J352" s="215">
        <v>1</v>
      </c>
      <c r="K352" s="215">
        <v>21</v>
      </c>
      <c r="L352" s="215">
        <v>1</v>
      </c>
      <c r="M352" s="215">
        <v>1</v>
      </c>
      <c r="N352" s="215" t="s">
        <v>1009</v>
      </c>
      <c r="O352" s="215">
        <v>13</v>
      </c>
      <c r="P352" s="235">
        <v>3000</v>
      </c>
      <c r="Q352" s="235">
        <v>-3000</v>
      </c>
      <c r="R352" s="235">
        <f t="shared" si="5"/>
        <v>0</v>
      </c>
      <c r="S352" s="235"/>
      <c r="T352" s="235"/>
      <c r="U352" s="235"/>
      <c r="V352" s="235"/>
    </row>
    <row r="353" spans="1:22" s="214" customFormat="1" ht="15" customHeight="1" x14ac:dyDescent="0.25">
      <c r="A353" s="215" t="s">
        <v>1040</v>
      </c>
      <c r="B353" s="215">
        <v>2</v>
      </c>
      <c r="C353" s="215">
        <v>2</v>
      </c>
      <c r="D353" s="215" t="s">
        <v>1007</v>
      </c>
      <c r="E353" s="215" t="s">
        <v>1008</v>
      </c>
      <c r="F353" s="215">
        <v>274</v>
      </c>
      <c r="G353" s="215" t="s">
        <v>39</v>
      </c>
      <c r="H353" s="215">
        <v>1</v>
      </c>
      <c r="I353" s="234">
        <v>26101</v>
      </c>
      <c r="J353" s="215">
        <v>1</v>
      </c>
      <c r="K353" s="215">
        <v>21</v>
      </c>
      <c r="L353" s="215">
        <v>1</v>
      </c>
      <c r="M353" s="215">
        <v>1</v>
      </c>
      <c r="N353" s="215" t="s">
        <v>1009</v>
      </c>
      <c r="O353" s="237">
        <v>13</v>
      </c>
      <c r="P353" s="235">
        <v>113536.44999999998</v>
      </c>
      <c r="Q353" s="235">
        <f>-1000+10000+9411.73</f>
        <v>18411.73</v>
      </c>
      <c r="R353" s="235">
        <f t="shared" si="5"/>
        <v>131948.18</v>
      </c>
      <c r="S353" s="235">
        <v>131948.17879999997</v>
      </c>
      <c r="T353" s="235">
        <v>131948.17879999997</v>
      </c>
      <c r="U353" s="235">
        <v>131948.17879999997</v>
      </c>
      <c r="V353" s="235">
        <v>76814.020008878681</v>
      </c>
    </row>
    <row r="354" spans="1:22" s="214" customFormat="1" ht="15" customHeight="1" x14ac:dyDescent="0.25">
      <c r="A354" s="215" t="s">
        <v>1040</v>
      </c>
      <c r="B354" s="215">
        <v>2</v>
      </c>
      <c r="C354" s="215">
        <v>2</v>
      </c>
      <c r="D354" s="215" t="s">
        <v>1007</v>
      </c>
      <c r="E354" s="215" t="s">
        <v>1008</v>
      </c>
      <c r="F354" s="215">
        <v>274</v>
      </c>
      <c r="G354" s="215" t="s">
        <v>39</v>
      </c>
      <c r="H354" s="215">
        <v>1</v>
      </c>
      <c r="I354" s="234">
        <v>26102</v>
      </c>
      <c r="J354" s="215">
        <v>1</v>
      </c>
      <c r="K354" s="215">
        <v>21</v>
      </c>
      <c r="L354" s="215">
        <v>1</v>
      </c>
      <c r="M354" s="215">
        <v>1</v>
      </c>
      <c r="N354" s="215" t="s">
        <v>1009</v>
      </c>
      <c r="O354" s="237">
        <v>13</v>
      </c>
      <c r="P354" s="235">
        <v>1200</v>
      </c>
      <c r="Q354" s="235">
        <f>1000+3884.09+1400+243.6+378.4</f>
        <v>6906.09</v>
      </c>
      <c r="R354" s="235">
        <f t="shared" si="5"/>
        <v>8106.09</v>
      </c>
      <c r="S354" s="235">
        <v>8106.0899999999992</v>
      </c>
      <c r="T354" s="235">
        <v>8106.0899999999992</v>
      </c>
      <c r="U354" s="235">
        <v>8106.0899999999992</v>
      </c>
      <c r="V354" s="235">
        <v>7129.9579881615646</v>
      </c>
    </row>
    <row r="355" spans="1:22" s="214" customFormat="1" ht="15" customHeight="1" x14ac:dyDescent="0.25">
      <c r="A355" s="215" t="s">
        <v>1040</v>
      </c>
      <c r="B355" s="215">
        <v>2</v>
      </c>
      <c r="C355" s="215">
        <v>2</v>
      </c>
      <c r="D355" s="215" t="s">
        <v>1007</v>
      </c>
      <c r="E355" s="215" t="s">
        <v>1008</v>
      </c>
      <c r="F355" s="215">
        <v>274</v>
      </c>
      <c r="G355" s="215" t="s">
        <v>39</v>
      </c>
      <c r="H355" s="215">
        <v>1</v>
      </c>
      <c r="I355" s="234">
        <v>27201</v>
      </c>
      <c r="J355" s="215">
        <v>1</v>
      </c>
      <c r="K355" s="215">
        <v>21</v>
      </c>
      <c r="L355" s="215">
        <v>1</v>
      </c>
      <c r="M355" s="215">
        <v>1</v>
      </c>
      <c r="N355" s="215" t="s">
        <v>1009</v>
      </c>
      <c r="O355" s="237">
        <v>13</v>
      </c>
      <c r="P355" s="235">
        <v>700</v>
      </c>
      <c r="Q355" s="235">
        <v>-300</v>
      </c>
      <c r="R355" s="235">
        <f t="shared" si="5"/>
        <v>400</v>
      </c>
      <c r="S355" s="235"/>
      <c r="T355" s="235"/>
      <c r="U355" s="235"/>
      <c r="V355" s="235"/>
    </row>
    <row r="356" spans="1:22" s="214" customFormat="1" ht="15" customHeight="1" x14ac:dyDescent="0.25">
      <c r="A356" s="215" t="s">
        <v>1040</v>
      </c>
      <c r="B356" s="215">
        <v>2</v>
      </c>
      <c r="C356" s="215">
        <v>2</v>
      </c>
      <c r="D356" s="215" t="s">
        <v>1007</v>
      </c>
      <c r="E356" s="215" t="s">
        <v>1008</v>
      </c>
      <c r="F356" s="215">
        <v>274</v>
      </c>
      <c r="G356" s="215" t="s">
        <v>39</v>
      </c>
      <c r="H356" s="215">
        <v>1</v>
      </c>
      <c r="I356" s="234">
        <v>29601</v>
      </c>
      <c r="J356" s="215">
        <v>1</v>
      </c>
      <c r="K356" s="215">
        <v>21</v>
      </c>
      <c r="L356" s="215">
        <v>1</v>
      </c>
      <c r="M356" s="215">
        <v>1</v>
      </c>
      <c r="N356" s="215" t="s">
        <v>1009</v>
      </c>
      <c r="O356" s="215">
        <v>13</v>
      </c>
      <c r="P356" s="235">
        <v>30000</v>
      </c>
      <c r="Q356" s="235">
        <v>77504.160000000003</v>
      </c>
      <c r="R356" s="235">
        <f t="shared" si="5"/>
        <v>107504.16</v>
      </c>
      <c r="S356" s="235">
        <v>107504.1632</v>
      </c>
      <c r="T356" s="235">
        <v>107504.1632</v>
      </c>
      <c r="U356" s="235">
        <v>107504.1632</v>
      </c>
      <c r="V356" s="235">
        <v>101130.79145479509</v>
      </c>
    </row>
    <row r="357" spans="1:22" s="214" customFormat="1" ht="15" customHeight="1" x14ac:dyDescent="0.25">
      <c r="A357" s="215" t="s">
        <v>1040</v>
      </c>
      <c r="B357" s="215">
        <v>2</v>
      </c>
      <c r="C357" s="215">
        <v>2</v>
      </c>
      <c r="D357" s="215" t="s">
        <v>1007</v>
      </c>
      <c r="E357" s="215" t="s">
        <v>1008</v>
      </c>
      <c r="F357" s="215">
        <v>274</v>
      </c>
      <c r="G357" s="215" t="s">
        <v>39</v>
      </c>
      <c r="H357" s="215">
        <v>1</v>
      </c>
      <c r="I357" s="234">
        <v>31801</v>
      </c>
      <c r="J357" s="215">
        <v>1</v>
      </c>
      <c r="K357" s="215">
        <v>21</v>
      </c>
      <c r="L357" s="215">
        <v>1</v>
      </c>
      <c r="M357" s="215">
        <v>1</v>
      </c>
      <c r="N357" s="215" t="s">
        <v>1009</v>
      </c>
      <c r="O357" s="237">
        <v>13</v>
      </c>
      <c r="P357" s="235">
        <v>5000</v>
      </c>
      <c r="Q357" s="235"/>
      <c r="R357" s="235">
        <f t="shared" si="5"/>
        <v>5000</v>
      </c>
      <c r="S357" s="235">
        <v>889.43577748800828</v>
      </c>
      <c r="T357" s="235">
        <v>889.43577748800828</v>
      </c>
      <c r="U357" s="235">
        <v>889.43577748800828</v>
      </c>
      <c r="V357" s="235">
        <v>889.43577748800828</v>
      </c>
    </row>
    <row r="358" spans="1:22" s="214" customFormat="1" ht="15" customHeight="1" x14ac:dyDescent="0.25">
      <c r="A358" s="215" t="s">
        <v>1040</v>
      </c>
      <c r="B358" s="215">
        <v>2</v>
      </c>
      <c r="C358" s="215">
        <v>2</v>
      </c>
      <c r="D358" s="215" t="s">
        <v>1007</v>
      </c>
      <c r="E358" s="215" t="s">
        <v>1008</v>
      </c>
      <c r="F358" s="215">
        <v>274</v>
      </c>
      <c r="G358" s="215" t="s">
        <v>39</v>
      </c>
      <c r="H358" s="215">
        <v>1</v>
      </c>
      <c r="I358" s="234">
        <v>33101</v>
      </c>
      <c r="J358" s="215">
        <v>1</v>
      </c>
      <c r="K358" s="215">
        <v>21</v>
      </c>
      <c r="L358" s="215">
        <v>1</v>
      </c>
      <c r="M358" s="215">
        <v>1</v>
      </c>
      <c r="N358" s="215" t="s">
        <v>1009</v>
      </c>
      <c r="O358" s="237">
        <v>13</v>
      </c>
      <c r="P358" s="235">
        <v>493000.00000000012</v>
      </c>
      <c r="Q358" s="235">
        <f>30423.08+64596.81</f>
        <v>95019.89</v>
      </c>
      <c r="R358" s="235">
        <f t="shared" si="5"/>
        <v>588019.89000000013</v>
      </c>
      <c r="S358" s="235">
        <v>626449.19486032927</v>
      </c>
      <c r="T358" s="235">
        <v>351731.50622841745</v>
      </c>
      <c r="U358" s="235">
        <v>351731.50622841745</v>
      </c>
      <c r="V358" s="235">
        <v>154157.84910196843</v>
      </c>
    </row>
    <row r="359" spans="1:22" s="214" customFormat="1" ht="15" customHeight="1" x14ac:dyDescent="0.25">
      <c r="A359" s="215" t="s">
        <v>1040</v>
      </c>
      <c r="B359" s="215">
        <v>2</v>
      </c>
      <c r="C359" s="215">
        <v>2</v>
      </c>
      <c r="D359" s="215" t="s">
        <v>1007</v>
      </c>
      <c r="E359" s="215" t="s">
        <v>1008</v>
      </c>
      <c r="F359" s="215">
        <v>274</v>
      </c>
      <c r="G359" s="215" t="s">
        <v>39</v>
      </c>
      <c r="H359" s="215">
        <v>1</v>
      </c>
      <c r="I359" s="234">
        <v>33301</v>
      </c>
      <c r="J359" s="215">
        <v>1</v>
      </c>
      <c r="K359" s="215">
        <v>21</v>
      </c>
      <c r="L359" s="215">
        <v>1</v>
      </c>
      <c r="M359" s="215">
        <v>1</v>
      </c>
      <c r="N359" s="215" t="s">
        <v>1009</v>
      </c>
      <c r="O359" s="237">
        <v>13</v>
      </c>
      <c r="P359" s="235">
        <v>700.00000000000011</v>
      </c>
      <c r="Q359" s="235"/>
      <c r="R359" s="235">
        <f t="shared" si="5"/>
        <v>700.00000000000011</v>
      </c>
      <c r="S359" s="235"/>
      <c r="T359" s="235"/>
      <c r="U359" s="235"/>
      <c r="V359" s="235"/>
    </row>
    <row r="360" spans="1:22" s="214" customFormat="1" ht="15" customHeight="1" x14ac:dyDescent="0.25">
      <c r="A360" s="215" t="s">
        <v>1040</v>
      </c>
      <c r="B360" s="215">
        <v>2</v>
      </c>
      <c r="C360" s="215">
        <v>2</v>
      </c>
      <c r="D360" s="215" t="s">
        <v>1007</v>
      </c>
      <c r="E360" s="215" t="s">
        <v>1008</v>
      </c>
      <c r="F360" s="215">
        <v>274</v>
      </c>
      <c r="G360" s="215" t="s">
        <v>39</v>
      </c>
      <c r="H360" s="215">
        <v>1</v>
      </c>
      <c r="I360" s="234">
        <v>33603</v>
      </c>
      <c r="J360" s="215">
        <v>1</v>
      </c>
      <c r="K360" s="215">
        <v>21</v>
      </c>
      <c r="L360" s="215">
        <v>1</v>
      </c>
      <c r="M360" s="215">
        <v>1</v>
      </c>
      <c r="N360" s="215" t="s">
        <v>1009</v>
      </c>
      <c r="O360" s="215">
        <v>13</v>
      </c>
      <c r="P360" s="235">
        <v>500.00000000000011</v>
      </c>
      <c r="Q360" s="235"/>
      <c r="R360" s="235">
        <f t="shared" si="5"/>
        <v>500.00000000000011</v>
      </c>
      <c r="S360" s="235"/>
      <c r="T360" s="235"/>
      <c r="U360" s="235"/>
      <c r="V360" s="235"/>
    </row>
    <row r="361" spans="1:22" s="214" customFormat="1" ht="15" customHeight="1" x14ac:dyDescent="0.25">
      <c r="A361" s="215" t="s">
        <v>1040</v>
      </c>
      <c r="B361" s="215">
        <v>2</v>
      </c>
      <c r="C361" s="215">
        <v>2</v>
      </c>
      <c r="D361" s="215" t="s">
        <v>1007</v>
      </c>
      <c r="E361" s="215" t="s">
        <v>1008</v>
      </c>
      <c r="F361" s="215">
        <v>274</v>
      </c>
      <c r="G361" s="215" t="s">
        <v>39</v>
      </c>
      <c r="H361" s="215">
        <v>1</v>
      </c>
      <c r="I361" s="234">
        <v>33901</v>
      </c>
      <c r="J361" s="215">
        <v>1</v>
      </c>
      <c r="K361" s="215">
        <v>21</v>
      </c>
      <c r="L361" s="215">
        <v>1</v>
      </c>
      <c r="M361" s="215">
        <v>1</v>
      </c>
      <c r="N361" s="215" t="s">
        <v>1009</v>
      </c>
      <c r="O361" s="237">
        <v>13</v>
      </c>
      <c r="P361" s="235">
        <v>250000.00000000006</v>
      </c>
      <c r="Q361" s="235"/>
      <c r="R361" s="235">
        <f t="shared" si="5"/>
        <v>250000.00000000006</v>
      </c>
      <c r="S361" s="235"/>
      <c r="T361" s="235"/>
      <c r="U361" s="235"/>
      <c r="V361" s="235"/>
    </row>
    <row r="362" spans="1:22" s="214" customFormat="1" ht="15" customHeight="1" x14ac:dyDescent="0.25">
      <c r="A362" s="215" t="s">
        <v>1040</v>
      </c>
      <c r="B362" s="215">
        <v>2</v>
      </c>
      <c r="C362" s="215">
        <v>2</v>
      </c>
      <c r="D362" s="215" t="s">
        <v>1007</v>
      </c>
      <c r="E362" s="215" t="s">
        <v>1008</v>
      </c>
      <c r="F362" s="215">
        <v>274</v>
      </c>
      <c r="G362" s="215" t="s">
        <v>39</v>
      </c>
      <c r="H362" s="215">
        <v>1</v>
      </c>
      <c r="I362" s="234">
        <v>34401</v>
      </c>
      <c r="J362" s="215">
        <v>1</v>
      </c>
      <c r="K362" s="215">
        <v>21</v>
      </c>
      <c r="L362" s="215">
        <v>1</v>
      </c>
      <c r="M362" s="215">
        <v>1</v>
      </c>
      <c r="N362" s="215" t="s">
        <v>1009</v>
      </c>
      <c r="O362" s="237">
        <v>13</v>
      </c>
      <c r="P362" s="235">
        <v>29069.829999999991</v>
      </c>
      <c r="Q362" s="235"/>
      <c r="R362" s="235">
        <f t="shared" si="5"/>
        <v>29069.829999999991</v>
      </c>
      <c r="S362" s="235"/>
      <c r="T362" s="235"/>
      <c r="U362" s="235"/>
      <c r="V362" s="235"/>
    </row>
    <row r="363" spans="1:22" s="214" customFormat="1" ht="15" customHeight="1" x14ac:dyDescent="0.25">
      <c r="A363" s="215" t="s">
        <v>1040</v>
      </c>
      <c r="B363" s="215">
        <v>2</v>
      </c>
      <c r="C363" s="215">
        <v>2</v>
      </c>
      <c r="D363" s="215" t="s">
        <v>1007</v>
      </c>
      <c r="E363" s="215" t="s">
        <v>1008</v>
      </c>
      <c r="F363" s="215">
        <v>274</v>
      </c>
      <c r="G363" s="215" t="s">
        <v>39</v>
      </c>
      <c r="H363" s="215">
        <v>1</v>
      </c>
      <c r="I363" s="234">
        <v>35501</v>
      </c>
      <c r="J363" s="215">
        <v>1</v>
      </c>
      <c r="K363" s="215">
        <v>21</v>
      </c>
      <c r="L363" s="215">
        <v>1</v>
      </c>
      <c r="M363" s="215">
        <v>1</v>
      </c>
      <c r="N363" s="215" t="s">
        <v>1009</v>
      </c>
      <c r="O363" s="237">
        <v>13</v>
      </c>
      <c r="P363" s="235">
        <v>75000</v>
      </c>
      <c r="Q363" s="235"/>
      <c r="R363" s="235">
        <f t="shared" si="5"/>
        <v>75000</v>
      </c>
      <c r="S363" s="235">
        <v>45296.67652857762</v>
      </c>
      <c r="T363" s="235">
        <v>45296.67652857762</v>
      </c>
      <c r="U363" s="235">
        <v>45296.67652857762</v>
      </c>
      <c r="V363" s="235">
        <v>42096.486040589094</v>
      </c>
    </row>
    <row r="364" spans="1:22" s="214" customFormat="1" ht="15" customHeight="1" x14ac:dyDescent="0.25">
      <c r="A364" s="215" t="s">
        <v>1040</v>
      </c>
      <c r="B364" s="215">
        <v>2</v>
      </c>
      <c r="C364" s="215">
        <v>2</v>
      </c>
      <c r="D364" s="215" t="s">
        <v>1007</v>
      </c>
      <c r="E364" s="215" t="s">
        <v>1008</v>
      </c>
      <c r="F364" s="215">
        <v>274</v>
      </c>
      <c r="G364" s="215" t="s">
        <v>39</v>
      </c>
      <c r="H364" s="215">
        <v>1</v>
      </c>
      <c r="I364" s="234">
        <v>35701</v>
      </c>
      <c r="J364" s="215">
        <v>1</v>
      </c>
      <c r="K364" s="215">
        <v>21</v>
      </c>
      <c r="L364" s="215">
        <v>1</v>
      </c>
      <c r="M364" s="215">
        <v>1</v>
      </c>
      <c r="N364" s="215" t="s">
        <v>1009</v>
      </c>
      <c r="O364" s="215">
        <v>13</v>
      </c>
      <c r="P364" s="235">
        <v>40000.000000000007</v>
      </c>
      <c r="Q364" s="235"/>
      <c r="R364" s="235">
        <f t="shared" si="5"/>
        <v>40000.000000000007</v>
      </c>
      <c r="S364" s="235"/>
      <c r="T364" s="235"/>
      <c r="U364" s="235"/>
      <c r="V364" s="235"/>
    </row>
    <row r="365" spans="1:22" s="214" customFormat="1" ht="15" customHeight="1" x14ac:dyDescent="0.25">
      <c r="A365" s="215" t="s">
        <v>1040</v>
      </c>
      <c r="B365" s="215">
        <v>2</v>
      </c>
      <c r="C365" s="215">
        <v>2</v>
      </c>
      <c r="D365" s="215" t="s">
        <v>1007</v>
      </c>
      <c r="E365" s="215" t="s">
        <v>1008</v>
      </c>
      <c r="F365" s="215">
        <v>274</v>
      </c>
      <c r="G365" s="215" t="s">
        <v>39</v>
      </c>
      <c r="H365" s="215">
        <v>1</v>
      </c>
      <c r="I365" s="234">
        <v>37101</v>
      </c>
      <c r="J365" s="215">
        <v>1</v>
      </c>
      <c r="K365" s="215">
        <v>21</v>
      </c>
      <c r="L365" s="215">
        <v>1</v>
      </c>
      <c r="M365" s="215">
        <v>1</v>
      </c>
      <c r="N365" s="215" t="s">
        <v>1009</v>
      </c>
      <c r="O365" s="237">
        <v>13</v>
      </c>
      <c r="P365" s="235">
        <v>45000</v>
      </c>
      <c r="Q365" s="235"/>
      <c r="R365" s="235">
        <f t="shared" si="5"/>
        <v>45000</v>
      </c>
      <c r="S365" s="235"/>
      <c r="T365" s="235"/>
      <c r="U365" s="235"/>
      <c r="V365" s="235"/>
    </row>
    <row r="366" spans="1:22" s="214" customFormat="1" ht="15" customHeight="1" x14ac:dyDescent="0.25">
      <c r="A366" s="215" t="s">
        <v>1040</v>
      </c>
      <c r="B366" s="215">
        <v>2</v>
      </c>
      <c r="C366" s="215">
        <v>2</v>
      </c>
      <c r="D366" s="215" t="s">
        <v>1007</v>
      </c>
      <c r="E366" s="215" t="s">
        <v>1008</v>
      </c>
      <c r="F366" s="215">
        <v>274</v>
      </c>
      <c r="G366" s="215" t="s">
        <v>39</v>
      </c>
      <c r="H366" s="215">
        <v>1</v>
      </c>
      <c r="I366" s="234">
        <v>37201</v>
      </c>
      <c r="J366" s="215">
        <v>1</v>
      </c>
      <c r="K366" s="215">
        <v>21</v>
      </c>
      <c r="L366" s="215">
        <v>1</v>
      </c>
      <c r="M366" s="215">
        <v>1</v>
      </c>
      <c r="N366" s="215" t="s">
        <v>1009</v>
      </c>
      <c r="O366" s="237">
        <v>13</v>
      </c>
      <c r="P366" s="235">
        <v>3500.0000000000005</v>
      </c>
      <c r="Q366" s="235"/>
      <c r="R366" s="235">
        <f t="shared" si="5"/>
        <v>3500.0000000000005</v>
      </c>
      <c r="S366" s="235"/>
      <c r="T366" s="235"/>
      <c r="U366" s="235"/>
      <c r="V366" s="235"/>
    </row>
    <row r="367" spans="1:22" s="214" customFormat="1" ht="15" customHeight="1" x14ac:dyDescent="0.25">
      <c r="A367" s="215" t="s">
        <v>1040</v>
      </c>
      <c r="B367" s="215">
        <v>2</v>
      </c>
      <c r="C367" s="215">
        <v>2</v>
      </c>
      <c r="D367" s="215" t="s">
        <v>1007</v>
      </c>
      <c r="E367" s="215" t="s">
        <v>1008</v>
      </c>
      <c r="F367" s="215">
        <v>274</v>
      </c>
      <c r="G367" s="215" t="s">
        <v>39</v>
      </c>
      <c r="H367" s="215">
        <v>1</v>
      </c>
      <c r="I367" s="234">
        <v>37501</v>
      </c>
      <c r="J367" s="215">
        <v>1</v>
      </c>
      <c r="K367" s="215">
        <v>21</v>
      </c>
      <c r="L367" s="215">
        <v>1</v>
      </c>
      <c r="M367" s="215">
        <v>1</v>
      </c>
      <c r="N367" s="215" t="s">
        <v>1009</v>
      </c>
      <c r="O367" s="237">
        <v>13</v>
      </c>
      <c r="P367" s="235">
        <v>199999.99999999997</v>
      </c>
      <c r="Q367" s="235"/>
      <c r="R367" s="235">
        <f t="shared" si="5"/>
        <v>199999.99999999997</v>
      </c>
      <c r="S367" s="235">
        <v>68200</v>
      </c>
      <c r="T367" s="235">
        <v>68200</v>
      </c>
      <c r="U367" s="235">
        <v>68200</v>
      </c>
      <c r="V367" s="235">
        <v>67696.472518457755</v>
      </c>
    </row>
    <row r="368" spans="1:22" s="214" customFormat="1" ht="15" customHeight="1" x14ac:dyDescent="0.25">
      <c r="A368" s="215" t="s">
        <v>1040</v>
      </c>
      <c r="B368" s="215">
        <v>2</v>
      </c>
      <c r="C368" s="215">
        <v>2</v>
      </c>
      <c r="D368" s="215" t="s">
        <v>1007</v>
      </c>
      <c r="E368" s="215" t="s">
        <v>1008</v>
      </c>
      <c r="F368" s="215">
        <v>274</v>
      </c>
      <c r="G368" s="215" t="s">
        <v>39</v>
      </c>
      <c r="H368" s="215">
        <v>1</v>
      </c>
      <c r="I368" s="234">
        <v>37502</v>
      </c>
      <c r="J368" s="215">
        <v>1</v>
      </c>
      <c r="K368" s="215">
        <v>21</v>
      </c>
      <c r="L368" s="215">
        <v>1</v>
      </c>
      <c r="M368" s="215">
        <v>1</v>
      </c>
      <c r="N368" s="215" t="s">
        <v>1009</v>
      </c>
      <c r="O368" s="215">
        <v>13</v>
      </c>
      <c r="P368" s="235">
        <v>100000.00000000001</v>
      </c>
      <c r="Q368" s="235"/>
      <c r="R368" s="235">
        <f t="shared" si="5"/>
        <v>100000.00000000001</v>
      </c>
      <c r="S368" s="235">
        <v>22600</v>
      </c>
      <c r="T368" s="235">
        <v>22600</v>
      </c>
      <c r="U368" s="235">
        <v>22600</v>
      </c>
      <c r="V368" s="235">
        <v>23143.671354552185</v>
      </c>
    </row>
    <row r="369" spans="1:22" s="214" customFormat="1" ht="15" customHeight="1" x14ac:dyDescent="0.25">
      <c r="A369" s="215" t="s">
        <v>1040</v>
      </c>
      <c r="B369" s="215">
        <v>2</v>
      </c>
      <c r="C369" s="215">
        <v>2</v>
      </c>
      <c r="D369" s="215" t="s">
        <v>1007</v>
      </c>
      <c r="E369" s="215" t="s">
        <v>1008</v>
      </c>
      <c r="F369" s="215">
        <v>274</v>
      </c>
      <c r="G369" s="215" t="s">
        <v>39</v>
      </c>
      <c r="H369" s="215">
        <v>1</v>
      </c>
      <c r="I369" s="234">
        <v>37601</v>
      </c>
      <c r="J369" s="215">
        <v>1</v>
      </c>
      <c r="K369" s="215">
        <v>21</v>
      </c>
      <c r="L369" s="215">
        <v>1</v>
      </c>
      <c r="M369" s="215">
        <v>1</v>
      </c>
      <c r="N369" s="215" t="s">
        <v>1009</v>
      </c>
      <c r="O369" s="237">
        <v>13</v>
      </c>
      <c r="P369" s="235">
        <v>5000</v>
      </c>
      <c r="Q369" s="235"/>
      <c r="R369" s="235">
        <f t="shared" si="5"/>
        <v>5000</v>
      </c>
      <c r="S369" s="235"/>
      <c r="T369" s="235"/>
      <c r="U369" s="235"/>
      <c r="V369" s="235"/>
    </row>
    <row r="370" spans="1:22" s="214" customFormat="1" ht="15" customHeight="1" x14ac:dyDescent="0.25">
      <c r="A370" s="215" t="s">
        <v>1040</v>
      </c>
      <c r="B370" s="215">
        <v>2</v>
      </c>
      <c r="C370" s="215">
        <v>2</v>
      </c>
      <c r="D370" s="215" t="s">
        <v>1007</v>
      </c>
      <c r="E370" s="215" t="s">
        <v>1008</v>
      </c>
      <c r="F370" s="215">
        <v>274</v>
      </c>
      <c r="G370" s="215" t="s">
        <v>39</v>
      </c>
      <c r="H370" s="215">
        <v>1</v>
      </c>
      <c r="I370" s="234">
        <v>37901</v>
      </c>
      <c r="J370" s="215">
        <v>1</v>
      </c>
      <c r="K370" s="215">
        <v>21</v>
      </c>
      <c r="L370" s="215">
        <v>1</v>
      </c>
      <c r="M370" s="215">
        <v>1</v>
      </c>
      <c r="N370" s="215" t="s">
        <v>1009</v>
      </c>
      <c r="O370" s="237">
        <v>13</v>
      </c>
      <c r="P370" s="235">
        <v>15000</v>
      </c>
      <c r="Q370" s="235"/>
      <c r="R370" s="235">
        <f t="shared" si="5"/>
        <v>15000</v>
      </c>
      <c r="S370" s="235">
        <v>689.00239999999997</v>
      </c>
      <c r="T370" s="235">
        <v>689.00239999999997</v>
      </c>
      <c r="U370" s="235">
        <v>689.00239999999997</v>
      </c>
      <c r="V370" s="235">
        <v>689.00239999999997</v>
      </c>
    </row>
    <row r="371" spans="1:22" s="214" customFormat="1" ht="15" customHeight="1" x14ac:dyDescent="0.25">
      <c r="A371" s="215" t="s">
        <v>1040</v>
      </c>
      <c r="B371" s="215">
        <v>2</v>
      </c>
      <c r="C371" s="215">
        <v>2</v>
      </c>
      <c r="D371" s="215" t="s">
        <v>1007</v>
      </c>
      <c r="E371" s="215" t="s">
        <v>1008</v>
      </c>
      <c r="F371" s="215">
        <v>274</v>
      </c>
      <c r="G371" s="215" t="s">
        <v>39</v>
      </c>
      <c r="H371" s="215">
        <v>1</v>
      </c>
      <c r="I371" s="234">
        <v>39201</v>
      </c>
      <c r="J371" s="215">
        <v>1</v>
      </c>
      <c r="K371" s="215">
        <v>21</v>
      </c>
      <c r="L371" s="215">
        <v>1</v>
      </c>
      <c r="M371" s="215">
        <v>1</v>
      </c>
      <c r="N371" s="215" t="s">
        <v>1009</v>
      </c>
      <c r="O371" s="237">
        <v>13</v>
      </c>
      <c r="P371" s="235">
        <v>3000</v>
      </c>
      <c r="Q371" s="235"/>
      <c r="R371" s="235">
        <f t="shared" si="5"/>
        <v>3000</v>
      </c>
      <c r="S371" s="235"/>
      <c r="T371" s="235"/>
      <c r="U371" s="235"/>
      <c r="V371" s="235"/>
    </row>
    <row r="372" spans="1:22" s="214" customFormat="1" ht="15" customHeight="1" x14ac:dyDescent="0.25">
      <c r="A372" s="215" t="s">
        <v>1040</v>
      </c>
      <c r="B372" s="215">
        <v>2</v>
      </c>
      <c r="C372" s="215">
        <v>2</v>
      </c>
      <c r="D372" s="215" t="s">
        <v>1007</v>
      </c>
      <c r="E372" s="215" t="s">
        <v>1008</v>
      </c>
      <c r="F372" s="215">
        <v>274</v>
      </c>
      <c r="G372" s="215" t="s">
        <v>39</v>
      </c>
      <c r="H372" s="215">
        <v>1</v>
      </c>
      <c r="I372" s="234">
        <v>39601</v>
      </c>
      <c r="J372" s="215">
        <v>1</v>
      </c>
      <c r="K372" s="215">
        <v>21</v>
      </c>
      <c r="L372" s="215">
        <v>1</v>
      </c>
      <c r="M372" s="215">
        <v>1</v>
      </c>
      <c r="N372" s="215" t="s">
        <v>1009</v>
      </c>
      <c r="O372" s="215">
        <v>13</v>
      </c>
      <c r="P372" s="235">
        <v>1300</v>
      </c>
      <c r="Q372" s="235"/>
      <c r="R372" s="235">
        <f t="shared" si="5"/>
        <v>1300</v>
      </c>
      <c r="S372" s="235"/>
      <c r="T372" s="235"/>
      <c r="U372" s="235"/>
      <c r="V372" s="235"/>
    </row>
    <row r="373" spans="1:22" s="214" customFormat="1" ht="15" customHeight="1" x14ac:dyDescent="0.25">
      <c r="A373" s="215" t="s">
        <v>1040</v>
      </c>
      <c r="B373" s="215">
        <v>2</v>
      </c>
      <c r="C373" s="215">
        <v>2</v>
      </c>
      <c r="D373" s="215" t="s">
        <v>1007</v>
      </c>
      <c r="E373" s="215" t="s">
        <v>1008</v>
      </c>
      <c r="F373" s="215">
        <v>274</v>
      </c>
      <c r="G373" s="215" t="s">
        <v>39</v>
      </c>
      <c r="H373" s="215">
        <v>1</v>
      </c>
      <c r="I373" s="234" t="s">
        <v>1011</v>
      </c>
      <c r="J373" s="215">
        <v>1</v>
      </c>
      <c r="K373" s="215">
        <v>21</v>
      </c>
      <c r="L373" s="215">
        <v>1</v>
      </c>
      <c r="M373" s="215">
        <v>1</v>
      </c>
      <c r="N373" s="215" t="s">
        <v>1009</v>
      </c>
      <c r="O373" s="237">
        <v>13</v>
      </c>
      <c r="P373" s="235">
        <v>1643106.77</v>
      </c>
      <c r="Q373" s="235">
        <v>106832.12151179588</v>
      </c>
      <c r="R373" s="235">
        <f t="shared" si="5"/>
        <v>1749938.8915117958</v>
      </c>
      <c r="S373" s="235">
        <v>1426077.7200000002</v>
      </c>
      <c r="T373" s="235">
        <v>1426077.7200000002</v>
      </c>
      <c r="U373" s="235">
        <v>1426077.7200000002</v>
      </c>
      <c r="V373" s="235">
        <v>1426077.7200000002</v>
      </c>
    </row>
    <row r="374" spans="1:22" s="214" customFormat="1" ht="15" customHeight="1" x14ac:dyDescent="0.25">
      <c r="A374" s="215" t="s">
        <v>1040</v>
      </c>
      <c r="B374" s="215">
        <v>2</v>
      </c>
      <c r="C374" s="215">
        <v>2</v>
      </c>
      <c r="D374" s="215" t="s">
        <v>1007</v>
      </c>
      <c r="E374" s="215" t="s">
        <v>1008</v>
      </c>
      <c r="F374" s="215">
        <v>274</v>
      </c>
      <c r="G374" s="215" t="s">
        <v>39</v>
      </c>
      <c r="H374" s="215">
        <v>1</v>
      </c>
      <c r="I374" s="234" t="s">
        <v>1012</v>
      </c>
      <c r="J374" s="215">
        <v>1</v>
      </c>
      <c r="K374" s="215">
        <v>21</v>
      </c>
      <c r="L374" s="215">
        <v>1</v>
      </c>
      <c r="M374" s="215">
        <v>1</v>
      </c>
      <c r="N374" s="215" t="s">
        <v>1009</v>
      </c>
      <c r="O374" s="215">
        <v>13</v>
      </c>
      <c r="P374" s="235">
        <v>876638.11</v>
      </c>
      <c r="Q374" s="235">
        <v>-81080.934500639167</v>
      </c>
      <c r="R374" s="235">
        <f t="shared" si="5"/>
        <v>795557.17549936078</v>
      </c>
      <c r="S374" s="235">
        <v>174085.42832137126</v>
      </c>
      <c r="T374" s="235">
        <v>174085.42832137126</v>
      </c>
      <c r="U374" s="235">
        <v>111865.95556213277</v>
      </c>
      <c r="V374" s="235">
        <v>111865.95556213277</v>
      </c>
    </row>
    <row r="375" spans="1:22" s="214" customFormat="1" ht="15" customHeight="1" x14ac:dyDescent="0.25">
      <c r="A375" s="215" t="s">
        <v>1040</v>
      </c>
      <c r="B375" s="215">
        <v>2</v>
      </c>
      <c r="C375" s="215">
        <v>2</v>
      </c>
      <c r="D375" s="215" t="s">
        <v>1007</v>
      </c>
      <c r="E375" s="215" t="s">
        <v>1008</v>
      </c>
      <c r="F375" s="215">
        <v>274</v>
      </c>
      <c r="G375" s="215" t="s">
        <v>39</v>
      </c>
      <c r="H375" s="215">
        <v>1</v>
      </c>
      <c r="I375" s="234" t="s">
        <v>1013</v>
      </c>
      <c r="J375" s="215">
        <v>1</v>
      </c>
      <c r="K375" s="215">
        <v>21</v>
      </c>
      <c r="L375" s="215">
        <v>1</v>
      </c>
      <c r="M375" s="215">
        <v>1</v>
      </c>
      <c r="N375" s="215" t="s">
        <v>1009</v>
      </c>
      <c r="O375" s="237">
        <v>13</v>
      </c>
      <c r="P375" s="235">
        <v>217977.28</v>
      </c>
      <c r="Q375" s="235"/>
      <c r="R375" s="235">
        <f t="shared" si="5"/>
        <v>217977.28</v>
      </c>
      <c r="S375" s="235">
        <v>139541.36000000002</v>
      </c>
      <c r="T375" s="235">
        <v>139541.36000000002</v>
      </c>
      <c r="U375" s="235">
        <v>139541.36000000002</v>
      </c>
      <c r="V375" s="235">
        <v>139541.36000000002</v>
      </c>
    </row>
    <row r="376" spans="1:22" s="214" customFormat="1" ht="15" customHeight="1" x14ac:dyDescent="0.25">
      <c r="A376" s="215" t="s">
        <v>1040</v>
      </c>
      <c r="B376" s="215">
        <v>2</v>
      </c>
      <c r="C376" s="215">
        <v>2</v>
      </c>
      <c r="D376" s="215" t="s">
        <v>1007</v>
      </c>
      <c r="E376" s="215" t="s">
        <v>1008</v>
      </c>
      <c r="F376" s="215">
        <v>274</v>
      </c>
      <c r="G376" s="215" t="s">
        <v>39</v>
      </c>
      <c r="H376" s="215">
        <v>1</v>
      </c>
      <c r="I376" s="234" t="s">
        <v>1014</v>
      </c>
      <c r="J376" s="215">
        <v>1</v>
      </c>
      <c r="K376" s="215">
        <v>21</v>
      </c>
      <c r="L376" s="215">
        <v>1</v>
      </c>
      <c r="M376" s="215">
        <v>1</v>
      </c>
      <c r="N376" s="215" t="s">
        <v>1009</v>
      </c>
      <c r="O376" s="237">
        <v>13</v>
      </c>
      <c r="P376" s="235">
        <v>20484.739999999998</v>
      </c>
      <c r="Q376" s="235"/>
      <c r="R376" s="235">
        <f t="shared" si="5"/>
        <v>20484.739999999998</v>
      </c>
      <c r="S376" s="235"/>
      <c r="T376" s="235"/>
      <c r="U376" s="235"/>
      <c r="V376" s="235"/>
    </row>
    <row r="377" spans="1:22" s="214" customFormat="1" ht="15" customHeight="1" x14ac:dyDescent="0.25">
      <c r="A377" s="215" t="s">
        <v>1040</v>
      </c>
      <c r="B377" s="215">
        <v>2</v>
      </c>
      <c r="C377" s="215">
        <v>2</v>
      </c>
      <c r="D377" s="215" t="s">
        <v>1007</v>
      </c>
      <c r="E377" s="215" t="s">
        <v>1008</v>
      </c>
      <c r="F377" s="215">
        <v>274</v>
      </c>
      <c r="G377" s="215" t="s">
        <v>39</v>
      </c>
      <c r="H377" s="215">
        <v>1</v>
      </c>
      <c r="I377" s="234" t="s">
        <v>1015</v>
      </c>
      <c r="J377" s="215">
        <v>1</v>
      </c>
      <c r="K377" s="215">
        <v>21</v>
      </c>
      <c r="L377" s="215">
        <v>1</v>
      </c>
      <c r="M377" s="215">
        <v>1</v>
      </c>
      <c r="N377" s="215" t="s">
        <v>1009</v>
      </c>
      <c r="O377" s="237">
        <v>13</v>
      </c>
      <c r="P377" s="235">
        <v>55916.979999999996</v>
      </c>
      <c r="Q377" s="235"/>
      <c r="R377" s="235">
        <f t="shared" si="5"/>
        <v>55916.979999999996</v>
      </c>
      <c r="S377" s="235"/>
      <c r="T377" s="235"/>
      <c r="U377" s="235"/>
      <c r="V377" s="235"/>
    </row>
    <row r="378" spans="1:22" s="214" customFormat="1" ht="15" customHeight="1" x14ac:dyDescent="0.25">
      <c r="A378" s="215" t="s">
        <v>1040</v>
      </c>
      <c r="B378" s="215">
        <v>2</v>
      </c>
      <c r="C378" s="215">
        <v>2</v>
      </c>
      <c r="D378" s="215" t="s">
        <v>1007</v>
      </c>
      <c r="E378" s="215" t="s">
        <v>1008</v>
      </c>
      <c r="F378" s="215">
        <v>274</v>
      </c>
      <c r="G378" s="215" t="s">
        <v>39</v>
      </c>
      <c r="H378" s="215">
        <v>1</v>
      </c>
      <c r="I378" s="234" t="s">
        <v>1016</v>
      </c>
      <c r="J378" s="215">
        <v>1</v>
      </c>
      <c r="K378" s="215">
        <v>21</v>
      </c>
      <c r="L378" s="215">
        <v>1</v>
      </c>
      <c r="M378" s="215">
        <v>1</v>
      </c>
      <c r="N378" s="215" t="s">
        <v>1009</v>
      </c>
      <c r="O378" s="215">
        <v>13</v>
      </c>
      <c r="P378" s="235">
        <v>723822.72000000009</v>
      </c>
      <c r="Q378" s="235"/>
      <c r="R378" s="235">
        <f t="shared" si="5"/>
        <v>723822.72000000009</v>
      </c>
      <c r="S378" s="235">
        <v>399349.72988594807</v>
      </c>
      <c r="T378" s="235">
        <v>399349.72988594807</v>
      </c>
      <c r="U378" s="235">
        <v>399349.72988594807</v>
      </c>
      <c r="V378" s="235">
        <v>399349.72988594807</v>
      </c>
    </row>
    <row r="379" spans="1:22" s="214" customFormat="1" ht="15" customHeight="1" x14ac:dyDescent="0.25">
      <c r="A379" s="215" t="s">
        <v>1040</v>
      </c>
      <c r="B379" s="215">
        <v>2</v>
      </c>
      <c r="C379" s="215">
        <v>2</v>
      </c>
      <c r="D379" s="215" t="s">
        <v>1007</v>
      </c>
      <c r="E379" s="215" t="s">
        <v>1008</v>
      </c>
      <c r="F379" s="215">
        <v>274</v>
      </c>
      <c r="G379" s="215" t="s">
        <v>39</v>
      </c>
      <c r="H379" s="215">
        <v>1</v>
      </c>
      <c r="I379" s="234" t="s">
        <v>1017</v>
      </c>
      <c r="J379" s="215">
        <v>1</v>
      </c>
      <c r="K379" s="215">
        <v>21</v>
      </c>
      <c r="L379" s="215">
        <v>1</v>
      </c>
      <c r="M379" s="215">
        <v>1</v>
      </c>
      <c r="N379" s="215" t="s">
        <v>1009</v>
      </c>
      <c r="O379" s="237">
        <v>13</v>
      </c>
      <c r="P379" s="235">
        <v>1782955.79</v>
      </c>
      <c r="Q379" s="235"/>
      <c r="R379" s="235">
        <f t="shared" si="5"/>
        <v>1782955.79</v>
      </c>
      <c r="S379" s="235">
        <v>915697.46</v>
      </c>
      <c r="T379" s="235">
        <v>915697.46</v>
      </c>
      <c r="U379" s="235">
        <v>915697.46</v>
      </c>
      <c r="V379" s="235">
        <v>885832.47408588091</v>
      </c>
    </row>
    <row r="380" spans="1:22" s="214" customFormat="1" ht="15" customHeight="1" x14ac:dyDescent="0.25">
      <c r="A380" s="215" t="s">
        <v>1040</v>
      </c>
      <c r="B380" s="215">
        <v>2</v>
      </c>
      <c r="C380" s="215">
        <v>2</v>
      </c>
      <c r="D380" s="215" t="s">
        <v>1007</v>
      </c>
      <c r="E380" s="215" t="s">
        <v>1008</v>
      </c>
      <c r="F380" s="215">
        <v>274</v>
      </c>
      <c r="G380" s="215" t="s">
        <v>39</v>
      </c>
      <c r="H380" s="215">
        <v>1</v>
      </c>
      <c r="I380" s="234" t="s">
        <v>1018</v>
      </c>
      <c r="J380" s="215">
        <v>1</v>
      </c>
      <c r="K380" s="215">
        <v>21</v>
      </c>
      <c r="L380" s="215">
        <v>1</v>
      </c>
      <c r="M380" s="215">
        <v>1</v>
      </c>
      <c r="N380" s="215" t="s">
        <v>1009</v>
      </c>
      <c r="O380" s="237">
        <v>13</v>
      </c>
      <c r="P380" s="235">
        <v>3433.2000000000007</v>
      </c>
      <c r="Q380" s="235"/>
      <c r="R380" s="235">
        <f t="shared" si="5"/>
        <v>3433.2000000000007</v>
      </c>
      <c r="S380" s="235">
        <v>1716</v>
      </c>
      <c r="T380" s="235">
        <v>1716</v>
      </c>
      <c r="U380" s="235">
        <v>1716</v>
      </c>
      <c r="V380" s="235">
        <v>1716</v>
      </c>
    </row>
    <row r="381" spans="1:22" s="214" customFormat="1" ht="15" customHeight="1" x14ac:dyDescent="0.25">
      <c r="A381" s="215" t="s">
        <v>1040</v>
      </c>
      <c r="B381" s="215">
        <v>2</v>
      </c>
      <c r="C381" s="215">
        <v>2</v>
      </c>
      <c r="D381" s="215" t="s">
        <v>1007</v>
      </c>
      <c r="E381" s="215" t="s">
        <v>1008</v>
      </c>
      <c r="F381" s="215">
        <v>274</v>
      </c>
      <c r="G381" s="215" t="s">
        <v>39</v>
      </c>
      <c r="H381" s="215">
        <v>1</v>
      </c>
      <c r="I381" s="234" t="s">
        <v>1019</v>
      </c>
      <c r="J381" s="215">
        <v>1</v>
      </c>
      <c r="K381" s="215">
        <v>21</v>
      </c>
      <c r="L381" s="215">
        <v>1</v>
      </c>
      <c r="M381" s="215">
        <v>1</v>
      </c>
      <c r="N381" s="215" t="s">
        <v>1009</v>
      </c>
      <c r="O381" s="237">
        <v>13</v>
      </c>
      <c r="P381" s="235">
        <v>485.99000000000007</v>
      </c>
      <c r="Q381" s="235"/>
      <c r="R381" s="235">
        <f t="shared" si="5"/>
        <v>485.99000000000007</v>
      </c>
      <c r="S381" s="235">
        <v>243</v>
      </c>
      <c r="T381" s="235">
        <v>243</v>
      </c>
      <c r="U381" s="235">
        <v>243</v>
      </c>
      <c r="V381" s="235">
        <v>222.75</v>
      </c>
    </row>
    <row r="382" spans="1:22" s="214" customFormat="1" ht="15" customHeight="1" x14ac:dyDescent="0.25">
      <c r="A382" s="215" t="s">
        <v>1040</v>
      </c>
      <c r="B382" s="215">
        <v>2</v>
      </c>
      <c r="C382" s="215">
        <v>2</v>
      </c>
      <c r="D382" s="215" t="s">
        <v>1007</v>
      </c>
      <c r="E382" s="215" t="s">
        <v>1008</v>
      </c>
      <c r="F382" s="215">
        <v>274</v>
      </c>
      <c r="G382" s="215" t="s">
        <v>39</v>
      </c>
      <c r="H382" s="215">
        <v>1</v>
      </c>
      <c r="I382" s="234" t="s">
        <v>1020</v>
      </c>
      <c r="J382" s="215">
        <v>1</v>
      </c>
      <c r="K382" s="215">
        <v>21</v>
      </c>
      <c r="L382" s="215">
        <v>1</v>
      </c>
      <c r="M382" s="215">
        <v>1</v>
      </c>
      <c r="N382" s="215" t="s">
        <v>1009</v>
      </c>
      <c r="O382" s="237">
        <v>13</v>
      </c>
      <c r="P382" s="235">
        <v>8055.8600000000006</v>
      </c>
      <c r="Q382" s="235"/>
      <c r="R382" s="235">
        <f t="shared" si="5"/>
        <v>8055.8600000000006</v>
      </c>
      <c r="S382" s="235">
        <v>4297.2</v>
      </c>
      <c r="T382" s="235">
        <v>4297.2</v>
      </c>
      <c r="U382" s="235">
        <v>4297.2</v>
      </c>
      <c r="V382" s="235">
        <v>4328.8384958681427</v>
      </c>
    </row>
    <row r="383" spans="1:22" s="214" customFormat="1" ht="15" customHeight="1" x14ac:dyDescent="0.25">
      <c r="A383" s="215" t="s">
        <v>1040</v>
      </c>
      <c r="B383" s="215">
        <v>2</v>
      </c>
      <c r="C383" s="215">
        <v>2</v>
      </c>
      <c r="D383" s="215" t="s">
        <v>1007</v>
      </c>
      <c r="E383" s="215" t="s">
        <v>1008</v>
      </c>
      <c r="F383" s="215">
        <v>274</v>
      </c>
      <c r="G383" s="215" t="s">
        <v>39</v>
      </c>
      <c r="H383" s="215">
        <v>1</v>
      </c>
      <c r="I383" s="234" t="s">
        <v>1021</v>
      </c>
      <c r="J383" s="215">
        <v>1</v>
      </c>
      <c r="K383" s="215">
        <v>21</v>
      </c>
      <c r="L383" s="215">
        <v>1</v>
      </c>
      <c r="M383" s="215">
        <v>1</v>
      </c>
      <c r="N383" s="215" t="s">
        <v>1009</v>
      </c>
      <c r="O383" s="237">
        <v>13</v>
      </c>
      <c r="P383" s="235">
        <v>36144.009999999995</v>
      </c>
      <c r="Q383" s="235"/>
      <c r="R383" s="235">
        <f t="shared" si="5"/>
        <v>36144.009999999995</v>
      </c>
      <c r="S383" s="235">
        <v>27828</v>
      </c>
      <c r="T383" s="235">
        <v>27828</v>
      </c>
      <c r="U383" s="235">
        <v>27828</v>
      </c>
      <c r="V383" s="235">
        <v>27828</v>
      </c>
    </row>
    <row r="384" spans="1:22" s="214" customFormat="1" ht="15" customHeight="1" x14ac:dyDescent="0.25">
      <c r="A384" s="215" t="s">
        <v>1040</v>
      </c>
      <c r="B384" s="215">
        <v>2</v>
      </c>
      <c r="C384" s="215">
        <v>2</v>
      </c>
      <c r="D384" s="215" t="s">
        <v>1007</v>
      </c>
      <c r="E384" s="215" t="s">
        <v>1008</v>
      </c>
      <c r="F384" s="215">
        <v>274</v>
      </c>
      <c r="G384" s="215" t="s">
        <v>39</v>
      </c>
      <c r="H384" s="215">
        <v>1</v>
      </c>
      <c r="I384" s="234" t="s">
        <v>1022</v>
      </c>
      <c r="J384" s="215">
        <v>1</v>
      </c>
      <c r="K384" s="215">
        <v>21</v>
      </c>
      <c r="L384" s="215">
        <v>1</v>
      </c>
      <c r="M384" s="215">
        <v>1</v>
      </c>
      <c r="N384" s="215" t="s">
        <v>1009</v>
      </c>
      <c r="O384" s="237">
        <v>13</v>
      </c>
      <c r="P384" s="235">
        <v>1085330.77</v>
      </c>
      <c r="Q384" s="235">
        <v>-85960.030767475895</v>
      </c>
      <c r="R384" s="235">
        <f t="shared" si="5"/>
        <v>999370.73923252407</v>
      </c>
      <c r="S384" s="235">
        <v>447098.79305188719</v>
      </c>
      <c r="T384" s="235">
        <v>447098.79305188719</v>
      </c>
      <c r="U384" s="235">
        <v>152255.87904258436</v>
      </c>
      <c r="V384" s="235">
        <v>152255.87904258436</v>
      </c>
    </row>
    <row r="385" spans="1:22" s="214" customFormat="1" ht="15" customHeight="1" x14ac:dyDescent="0.25">
      <c r="A385" s="215" t="s">
        <v>1040</v>
      </c>
      <c r="B385" s="215">
        <v>2</v>
      </c>
      <c r="C385" s="215">
        <v>2</v>
      </c>
      <c r="D385" s="215" t="s">
        <v>1007</v>
      </c>
      <c r="E385" s="215" t="s">
        <v>1008</v>
      </c>
      <c r="F385" s="215">
        <v>274</v>
      </c>
      <c r="G385" s="215" t="s">
        <v>39</v>
      </c>
      <c r="H385" s="215">
        <v>1</v>
      </c>
      <c r="I385" s="234" t="s">
        <v>1025</v>
      </c>
      <c r="J385" s="215">
        <v>1</v>
      </c>
      <c r="K385" s="215">
        <v>21</v>
      </c>
      <c r="L385" s="215">
        <v>1</v>
      </c>
      <c r="M385" s="215">
        <v>1</v>
      </c>
      <c r="N385" s="215" t="s">
        <v>1009</v>
      </c>
      <c r="O385" s="237">
        <v>13</v>
      </c>
      <c r="P385" s="235">
        <v>36050.01</v>
      </c>
      <c r="Q385" s="235"/>
      <c r="R385" s="235">
        <f t="shared" si="5"/>
        <v>36050.01</v>
      </c>
      <c r="S385" s="235">
        <v>17400</v>
      </c>
      <c r="T385" s="235">
        <v>17400</v>
      </c>
      <c r="U385" s="235">
        <v>17400</v>
      </c>
      <c r="V385" s="235">
        <v>17400</v>
      </c>
    </row>
    <row r="386" spans="1:22" s="214" customFormat="1" ht="15" customHeight="1" x14ac:dyDescent="0.25">
      <c r="A386" s="215" t="s">
        <v>1040</v>
      </c>
      <c r="B386" s="215">
        <v>2</v>
      </c>
      <c r="C386" s="215">
        <v>2</v>
      </c>
      <c r="D386" s="215" t="s">
        <v>1007</v>
      </c>
      <c r="E386" s="215" t="s">
        <v>1008</v>
      </c>
      <c r="F386" s="215">
        <v>274</v>
      </c>
      <c r="G386" s="215" t="s">
        <v>39</v>
      </c>
      <c r="H386" s="215">
        <v>1</v>
      </c>
      <c r="I386" s="234" t="s">
        <v>1023</v>
      </c>
      <c r="J386" s="215">
        <v>1</v>
      </c>
      <c r="K386" s="215">
        <v>21</v>
      </c>
      <c r="L386" s="215">
        <v>1</v>
      </c>
      <c r="M386" s="215">
        <v>1</v>
      </c>
      <c r="N386" s="215" t="s">
        <v>1009</v>
      </c>
      <c r="O386" s="215">
        <v>13</v>
      </c>
      <c r="P386" s="235">
        <v>10320</v>
      </c>
      <c r="Q386" s="235">
        <f>120+3000</f>
        <v>3120</v>
      </c>
      <c r="R386" s="235">
        <f t="shared" si="5"/>
        <v>13440</v>
      </c>
      <c r="S386" s="235">
        <v>10440</v>
      </c>
      <c r="T386" s="235">
        <v>10440</v>
      </c>
      <c r="U386" s="235">
        <v>10440</v>
      </c>
      <c r="V386" s="235">
        <v>10440</v>
      </c>
    </row>
    <row r="387" spans="1:22" s="214" customFormat="1" ht="15" customHeight="1" x14ac:dyDescent="0.25">
      <c r="A387" s="215" t="s">
        <v>1040</v>
      </c>
      <c r="B387" s="215">
        <v>2</v>
      </c>
      <c r="C387" s="215">
        <v>2</v>
      </c>
      <c r="D387" s="215" t="s">
        <v>1007</v>
      </c>
      <c r="E387" s="215" t="s">
        <v>1008</v>
      </c>
      <c r="F387" s="215">
        <v>274</v>
      </c>
      <c r="G387" s="215" t="s">
        <v>39</v>
      </c>
      <c r="H387" s="215">
        <v>1</v>
      </c>
      <c r="I387" s="234" t="s">
        <v>1041</v>
      </c>
      <c r="J387" s="215">
        <v>2</v>
      </c>
      <c r="K387" s="215">
        <v>21</v>
      </c>
      <c r="L387" s="215">
        <v>2</v>
      </c>
      <c r="M387" s="215">
        <v>5</v>
      </c>
      <c r="N387" s="215" t="s">
        <v>1042</v>
      </c>
      <c r="O387" s="237">
        <v>13</v>
      </c>
      <c r="P387" s="235">
        <v>50175552.999999985</v>
      </c>
      <c r="Q387" s="235"/>
      <c r="R387" s="235">
        <f t="shared" si="5"/>
        <v>50175552.999999985</v>
      </c>
      <c r="S387" s="235"/>
      <c r="T387" s="235"/>
      <c r="U387" s="235"/>
      <c r="V387" s="235"/>
    </row>
    <row r="388" spans="1:22" s="214" customFormat="1" ht="15" customHeight="1" x14ac:dyDescent="0.25">
      <c r="A388" s="215" t="s">
        <v>1040</v>
      </c>
      <c r="B388" s="215">
        <v>2</v>
      </c>
      <c r="C388" s="215">
        <v>2</v>
      </c>
      <c r="D388" s="215" t="s">
        <v>1007</v>
      </c>
      <c r="E388" s="215" t="s">
        <v>1008</v>
      </c>
      <c r="F388" s="215">
        <v>274</v>
      </c>
      <c r="G388" s="215" t="s">
        <v>39</v>
      </c>
      <c r="H388" s="215">
        <v>1</v>
      </c>
      <c r="I388" s="234" t="s">
        <v>1032</v>
      </c>
      <c r="J388" s="215">
        <v>2</v>
      </c>
      <c r="K388" s="215">
        <v>21</v>
      </c>
      <c r="L388" s="215">
        <v>2</v>
      </c>
      <c r="M388" s="215">
        <v>1</v>
      </c>
      <c r="N388" s="215" t="s">
        <v>1009</v>
      </c>
      <c r="O388" s="215">
        <v>13</v>
      </c>
      <c r="P388" s="235">
        <v>10000000</v>
      </c>
      <c r="Q388" s="235">
        <v>-10000000</v>
      </c>
      <c r="R388" s="235">
        <f t="shared" si="5"/>
        <v>0</v>
      </c>
      <c r="S388" s="235"/>
      <c r="T388" s="235"/>
      <c r="U388" s="235"/>
      <c r="V388" s="235"/>
    </row>
    <row r="389" spans="1:22" s="214" customFormat="1" ht="15" customHeight="1" x14ac:dyDescent="0.25">
      <c r="A389" s="215" t="s">
        <v>1043</v>
      </c>
      <c r="B389" s="215">
        <v>2</v>
      </c>
      <c r="C389" s="215">
        <v>2</v>
      </c>
      <c r="D389" s="215" t="s">
        <v>1007</v>
      </c>
      <c r="E389" s="215" t="s">
        <v>1008</v>
      </c>
      <c r="F389" s="215">
        <v>412</v>
      </c>
      <c r="G389" s="215" t="s">
        <v>39</v>
      </c>
      <c r="H389" s="215">
        <v>1</v>
      </c>
      <c r="I389" s="234">
        <v>15404</v>
      </c>
      <c r="J389" s="215">
        <v>1</v>
      </c>
      <c r="K389" s="215">
        <v>21</v>
      </c>
      <c r="L389" s="215">
        <v>1</v>
      </c>
      <c r="M389" s="215">
        <v>1</v>
      </c>
      <c r="N389" s="215" t="s">
        <v>1009</v>
      </c>
      <c r="O389" s="237">
        <v>13</v>
      </c>
      <c r="P389" s="235"/>
      <c r="Q389" s="235">
        <f>8489.53119904517+449.7</f>
        <v>8939.2311990451708</v>
      </c>
      <c r="R389" s="235">
        <f t="shared" si="5"/>
        <v>8939.2311990451708</v>
      </c>
      <c r="S389" s="235">
        <v>8939.23</v>
      </c>
      <c r="T389" s="235">
        <v>8939.23</v>
      </c>
      <c r="U389" s="235">
        <v>8939.23</v>
      </c>
      <c r="V389" s="235">
        <v>8939.23</v>
      </c>
    </row>
    <row r="390" spans="1:22" s="214" customFormat="1" ht="15" customHeight="1" x14ac:dyDescent="0.25">
      <c r="A390" s="215" t="s">
        <v>1043</v>
      </c>
      <c r="B390" s="215">
        <v>2</v>
      </c>
      <c r="C390" s="215">
        <v>2</v>
      </c>
      <c r="D390" s="215" t="s">
        <v>1007</v>
      </c>
      <c r="E390" s="215" t="s">
        <v>1008</v>
      </c>
      <c r="F390" s="215">
        <v>412</v>
      </c>
      <c r="G390" s="215" t="s">
        <v>39</v>
      </c>
      <c r="H390" s="215">
        <v>1</v>
      </c>
      <c r="I390" s="234">
        <v>15409</v>
      </c>
      <c r="J390" s="215">
        <v>1</v>
      </c>
      <c r="K390" s="215">
        <v>21</v>
      </c>
      <c r="L390" s="215">
        <v>1</v>
      </c>
      <c r="M390" s="215">
        <v>1</v>
      </c>
      <c r="N390" s="215" t="s">
        <v>1009</v>
      </c>
      <c r="O390" s="215">
        <v>13</v>
      </c>
      <c r="P390" s="235">
        <v>10080.009999999998</v>
      </c>
      <c r="Q390" s="235"/>
      <c r="R390" s="235">
        <f t="shared" si="5"/>
        <v>10080.009999999998</v>
      </c>
      <c r="S390" s="235">
        <v>7860</v>
      </c>
      <c r="T390" s="235">
        <v>7860</v>
      </c>
      <c r="U390" s="235">
        <v>7860</v>
      </c>
      <c r="V390" s="235">
        <v>7860</v>
      </c>
    </row>
    <row r="391" spans="1:22" s="214" customFormat="1" ht="15" customHeight="1" x14ac:dyDescent="0.25">
      <c r="A391" s="215" t="s">
        <v>1043</v>
      </c>
      <c r="B391" s="215">
        <v>2</v>
      </c>
      <c r="C391" s="215">
        <v>2</v>
      </c>
      <c r="D391" s="215" t="s">
        <v>1007</v>
      </c>
      <c r="E391" s="215" t="s">
        <v>1008</v>
      </c>
      <c r="F391" s="215">
        <v>412</v>
      </c>
      <c r="G391" s="215" t="s">
        <v>39</v>
      </c>
      <c r="H391" s="215">
        <v>1</v>
      </c>
      <c r="I391" s="234">
        <v>15416</v>
      </c>
      <c r="J391" s="215">
        <v>1</v>
      </c>
      <c r="K391" s="215">
        <v>21</v>
      </c>
      <c r="L391" s="215">
        <v>1</v>
      </c>
      <c r="M391" s="215">
        <v>1</v>
      </c>
      <c r="N391" s="215" t="s">
        <v>1009</v>
      </c>
      <c r="O391" s="237">
        <v>13</v>
      </c>
      <c r="P391" s="235">
        <v>1360.0100000000002</v>
      </c>
      <c r="Q391" s="235"/>
      <c r="R391" s="235">
        <f t="shared" si="5"/>
        <v>1360.0100000000002</v>
      </c>
      <c r="S391" s="235"/>
      <c r="T391" s="235"/>
      <c r="U391" s="235"/>
      <c r="V391" s="235"/>
    </row>
    <row r="392" spans="1:22" s="214" customFormat="1" ht="15" customHeight="1" x14ac:dyDescent="0.25">
      <c r="A392" s="215" t="s">
        <v>1043</v>
      </c>
      <c r="B392" s="215">
        <v>2</v>
      </c>
      <c r="C392" s="215">
        <v>2</v>
      </c>
      <c r="D392" s="215" t="s">
        <v>1007</v>
      </c>
      <c r="E392" s="215" t="s">
        <v>1008</v>
      </c>
      <c r="F392" s="215">
        <v>412</v>
      </c>
      <c r="G392" s="215" t="s">
        <v>39</v>
      </c>
      <c r="H392" s="215">
        <v>1</v>
      </c>
      <c r="I392" s="234">
        <v>15417</v>
      </c>
      <c r="J392" s="215">
        <v>1</v>
      </c>
      <c r="K392" s="215">
        <v>21</v>
      </c>
      <c r="L392" s="215">
        <v>1</v>
      </c>
      <c r="M392" s="215">
        <v>1</v>
      </c>
      <c r="N392" s="215" t="s">
        <v>1009</v>
      </c>
      <c r="O392" s="237">
        <v>13</v>
      </c>
      <c r="P392" s="235">
        <v>5408.02</v>
      </c>
      <c r="Q392" s="235"/>
      <c r="R392" s="235">
        <f t="shared" si="5"/>
        <v>5408.02</v>
      </c>
      <c r="S392" s="235">
        <v>4176</v>
      </c>
      <c r="T392" s="235">
        <v>4176</v>
      </c>
      <c r="U392" s="235">
        <v>4176</v>
      </c>
      <c r="V392" s="235">
        <v>4176</v>
      </c>
    </row>
    <row r="393" spans="1:22" s="214" customFormat="1" ht="15" customHeight="1" x14ac:dyDescent="0.25">
      <c r="A393" s="215" t="s">
        <v>1043</v>
      </c>
      <c r="B393" s="215">
        <v>2</v>
      </c>
      <c r="C393" s="215">
        <v>2</v>
      </c>
      <c r="D393" s="215" t="s">
        <v>1007</v>
      </c>
      <c r="E393" s="215" t="s">
        <v>1008</v>
      </c>
      <c r="F393" s="215">
        <v>412</v>
      </c>
      <c r="G393" s="215" t="s">
        <v>39</v>
      </c>
      <c r="H393" s="215">
        <v>1</v>
      </c>
      <c r="I393" s="234">
        <v>15418</v>
      </c>
      <c r="J393" s="215">
        <v>1</v>
      </c>
      <c r="K393" s="215">
        <v>21</v>
      </c>
      <c r="L393" s="215">
        <v>1</v>
      </c>
      <c r="M393" s="215">
        <v>1</v>
      </c>
      <c r="N393" s="215" t="s">
        <v>1009</v>
      </c>
      <c r="O393" s="237">
        <v>13</v>
      </c>
      <c r="P393" s="235"/>
      <c r="Q393" s="235">
        <v>5363.53</v>
      </c>
      <c r="R393" s="235">
        <f t="shared" si="5"/>
        <v>5363.53</v>
      </c>
      <c r="S393" s="235">
        <v>5363.53</v>
      </c>
      <c r="T393" s="235">
        <v>5363.53</v>
      </c>
      <c r="U393" s="235">
        <v>5363.53</v>
      </c>
      <c r="V393" s="235">
        <v>5363.53</v>
      </c>
    </row>
    <row r="394" spans="1:22" s="214" customFormat="1" ht="15" customHeight="1" x14ac:dyDescent="0.25">
      <c r="A394" s="215" t="s">
        <v>1043</v>
      </c>
      <c r="B394" s="215">
        <v>2</v>
      </c>
      <c r="C394" s="215">
        <v>2</v>
      </c>
      <c r="D394" s="215" t="s">
        <v>1007</v>
      </c>
      <c r="E394" s="215" t="s">
        <v>1008</v>
      </c>
      <c r="F394" s="215">
        <v>412</v>
      </c>
      <c r="G394" s="215" t="s">
        <v>39</v>
      </c>
      <c r="H394" s="215">
        <v>1</v>
      </c>
      <c r="I394" s="234">
        <v>15421</v>
      </c>
      <c r="J394" s="215">
        <v>1</v>
      </c>
      <c r="K394" s="215">
        <v>21</v>
      </c>
      <c r="L394" s="215">
        <v>1</v>
      </c>
      <c r="M394" s="215">
        <v>1</v>
      </c>
      <c r="N394" s="215" t="s">
        <v>1009</v>
      </c>
      <c r="O394" s="237">
        <v>13</v>
      </c>
      <c r="P394" s="235"/>
      <c r="Q394" s="235">
        <v>1220</v>
      </c>
      <c r="R394" s="235">
        <f>P394+Q394</f>
        <v>1220</v>
      </c>
      <c r="S394" s="235">
        <v>1220</v>
      </c>
      <c r="T394" s="235">
        <v>1220</v>
      </c>
      <c r="U394" s="235">
        <v>1220</v>
      </c>
      <c r="V394" s="235">
        <v>1220</v>
      </c>
    </row>
    <row r="395" spans="1:22" s="214" customFormat="1" ht="15" customHeight="1" x14ac:dyDescent="0.25">
      <c r="A395" s="215" t="s">
        <v>1043</v>
      </c>
      <c r="B395" s="215">
        <v>2</v>
      </c>
      <c r="C395" s="215">
        <v>2</v>
      </c>
      <c r="D395" s="215" t="s">
        <v>1007</v>
      </c>
      <c r="E395" s="215" t="s">
        <v>1008</v>
      </c>
      <c r="F395" s="215">
        <v>412</v>
      </c>
      <c r="G395" s="215" t="s">
        <v>39</v>
      </c>
      <c r="H395" s="215">
        <v>1</v>
      </c>
      <c r="I395" s="234">
        <v>15423</v>
      </c>
      <c r="J395" s="215">
        <v>1</v>
      </c>
      <c r="K395" s="215">
        <v>21</v>
      </c>
      <c r="L395" s="215">
        <v>1</v>
      </c>
      <c r="M395" s="215">
        <v>1</v>
      </c>
      <c r="N395" s="215" t="s">
        <v>1009</v>
      </c>
      <c r="O395" s="215">
        <v>13</v>
      </c>
      <c r="P395" s="235">
        <v>590</v>
      </c>
      <c r="Q395" s="235"/>
      <c r="R395" s="235">
        <f t="shared" si="5"/>
        <v>590</v>
      </c>
      <c r="S395" s="241"/>
      <c r="T395" s="235"/>
      <c r="U395" s="235"/>
      <c r="V395" s="235"/>
    </row>
    <row r="396" spans="1:22" s="214" customFormat="1" ht="15" customHeight="1" x14ac:dyDescent="0.25">
      <c r="A396" s="215" t="s">
        <v>1043</v>
      </c>
      <c r="B396" s="215">
        <v>2</v>
      </c>
      <c r="C396" s="215">
        <v>2</v>
      </c>
      <c r="D396" s="215" t="s">
        <v>1007</v>
      </c>
      <c r="E396" s="215" t="s">
        <v>1008</v>
      </c>
      <c r="F396" s="215">
        <v>412</v>
      </c>
      <c r="G396" s="215" t="s">
        <v>39</v>
      </c>
      <c r="H396" s="215">
        <v>1</v>
      </c>
      <c r="I396" s="234">
        <v>15425</v>
      </c>
      <c r="J396" s="215">
        <v>1</v>
      </c>
      <c r="K396" s="215">
        <v>21</v>
      </c>
      <c r="L396" s="215">
        <v>1</v>
      </c>
      <c r="M396" s="215">
        <v>1</v>
      </c>
      <c r="N396" s="215" t="s">
        <v>1009</v>
      </c>
      <c r="O396" s="237">
        <v>13</v>
      </c>
      <c r="P396" s="235">
        <v>2798.4</v>
      </c>
      <c r="Q396" s="235"/>
      <c r="R396" s="235">
        <f t="shared" si="5"/>
        <v>2798.4</v>
      </c>
      <c r="S396" s="235">
        <v>2322</v>
      </c>
      <c r="T396" s="235">
        <v>2322</v>
      </c>
      <c r="U396" s="235">
        <v>2322</v>
      </c>
      <c r="V396" s="235">
        <v>2322</v>
      </c>
    </row>
    <row r="397" spans="1:22" s="214" customFormat="1" ht="15" customHeight="1" x14ac:dyDescent="0.25">
      <c r="A397" s="215" t="s">
        <v>1043</v>
      </c>
      <c r="B397" s="215">
        <v>2</v>
      </c>
      <c r="C397" s="215">
        <v>2</v>
      </c>
      <c r="D397" s="215" t="s">
        <v>1007</v>
      </c>
      <c r="E397" s="215" t="s">
        <v>1008</v>
      </c>
      <c r="F397" s="215">
        <v>412</v>
      </c>
      <c r="G397" s="215" t="s">
        <v>39</v>
      </c>
      <c r="H397" s="215">
        <v>1</v>
      </c>
      <c r="I397" s="234">
        <v>15427</v>
      </c>
      <c r="J397" s="215">
        <v>1</v>
      </c>
      <c r="K397" s="215">
        <v>21</v>
      </c>
      <c r="L397" s="215">
        <v>1</v>
      </c>
      <c r="M397" s="215">
        <v>1</v>
      </c>
      <c r="N397" s="215" t="s">
        <v>1009</v>
      </c>
      <c r="O397" s="215">
        <v>13</v>
      </c>
      <c r="P397" s="235">
        <v>885.02</v>
      </c>
      <c r="Q397" s="235"/>
      <c r="R397" s="235">
        <f t="shared" ref="R397:R460" si="6">P397+Q397</f>
        <v>885.02</v>
      </c>
      <c r="S397" s="241"/>
      <c r="T397" s="235"/>
      <c r="U397" s="235"/>
      <c r="V397" s="235"/>
    </row>
    <row r="398" spans="1:22" s="214" customFormat="1" ht="15" customHeight="1" x14ac:dyDescent="0.25">
      <c r="A398" s="215" t="s">
        <v>1043</v>
      </c>
      <c r="B398" s="215">
        <v>2</v>
      </c>
      <c r="C398" s="215">
        <v>2</v>
      </c>
      <c r="D398" s="215" t="s">
        <v>1007</v>
      </c>
      <c r="E398" s="215" t="s">
        <v>1008</v>
      </c>
      <c r="F398" s="215">
        <v>412</v>
      </c>
      <c r="G398" s="215" t="s">
        <v>39</v>
      </c>
      <c r="H398" s="215">
        <v>1</v>
      </c>
      <c r="I398" s="234">
        <v>16101</v>
      </c>
      <c r="J398" s="215">
        <v>1</v>
      </c>
      <c r="K398" s="215">
        <v>21</v>
      </c>
      <c r="L398" s="215">
        <v>1</v>
      </c>
      <c r="M398" s="215">
        <v>1</v>
      </c>
      <c r="N398" s="215" t="s">
        <v>1009</v>
      </c>
      <c r="O398" s="237">
        <v>13</v>
      </c>
      <c r="P398" s="235">
        <v>186941.04000000004</v>
      </c>
      <c r="Q398" s="235"/>
      <c r="R398" s="235">
        <f t="shared" si="6"/>
        <v>186941.04000000004</v>
      </c>
      <c r="S398" s="241"/>
      <c r="T398" s="235"/>
      <c r="U398" s="235"/>
      <c r="V398" s="235"/>
    </row>
    <row r="399" spans="1:22" s="214" customFormat="1" ht="15" customHeight="1" x14ac:dyDescent="0.25">
      <c r="A399" s="215" t="s">
        <v>1043</v>
      </c>
      <c r="B399" s="215">
        <v>2</v>
      </c>
      <c r="C399" s="215">
        <v>2</v>
      </c>
      <c r="D399" s="215" t="s">
        <v>1007</v>
      </c>
      <c r="E399" s="215" t="s">
        <v>1008</v>
      </c>
      <c r="F399" s="215">
        <v>412</v>
      </c>
      <c r="G399" s="215" t="s">
        <v>39</v>
      </c>
      <c r="H399" s="215">
        <v>1</v>
      </c>
      <c r="I399" s="234">
        <v>21101</v>
      </c>
      <c r="J399" s="215">
        <v>1</v>
      </c>
      <c r="K399" s="215">
        <v>21</v>
      </c>
      <c r="L399" s="215">
        <v>1</v>
      </c>
      <c r="M399" s="215">
        <v>1</v>
      </c>
      <c r="N399" s="215" t="s">
        <v>1009</v>
      </c>
      <c r="O399" s="237">
        <v>13</v>
      </c>
      <c r="P399" s="235">
        <v>40000.000000000007</v>
      </c>
      <c r="Q399" s="235"/>
      <c r="R399" s="235">
        <f t="shared" si="6"/>
        <v>40000.000000000007</v>
      </c>
      <c r="S399" s="235">
        <v>3521.7599999999998</v>
      </c>
      <c r="T399" s="235">
        <v>3521.7599999999998</v>
      </c>
      <c r="U399" s="235">
        <v>3521.7599999999998</v>
      </c>
      <c r="V399" s="235">
        <v>698.896749111551</v>
      </c>
    </row>
    <row r="400" spans="1:22" s="214" customFormat="1" ht="15" customHeight="1" x14ac:dyDescent="0.25">
      <c r="A400" s="215" t="s">
        <v>1043</v>
      </c>
      <c r="B400" s="215">
        <v>2</v>
      </c>
      <c r="C400" s="215">
        <v>2</v>
      </c>
      <c r="D400" s="215" t="s">
        <v>1007</v>
      </c>
      <c r="E400" s="215" t="s">
        <v>1008</v>
      </c>
      <c r="F400" s="215">
        <v>412</v>
      </c>
      <c r="G400" s="215" t="s">
        <v>39</v>
      </c>
      <c r="H400" s="215">
        <v>1</v>
      </c>
      <c r="I400" s="234">
        <v>21401</v>
      </c>
      <c r="J400" s="215">
        <v>1</v>
      </c>
      <c r="K400" s="215">
        <v>21</v>
      </c>
      <c r="L400" s="215">
        <v>1</v>
      </c>
      <c r="M400" s="215">
        <v>1</v>
      </c>
      <c r="N400" s="215" t="s">
        <v>1009</v>
      </c>
      <c r="O400" s="215">
        <v>13</v>
      </c>
      <c r="P400" s="235">
        <v>20000</v>
      </c>
      <c r="Q400" s="235">
        <v>-3000</v>
      </c>
      <c r="R400" s="235">
        <f t="shared" si="6"/>
        <v>17000</v>
      </c>
      <c r="S400" s="241"/>
      <c r="T400" s="235"/>
      <c r="U400" s="235"/>
      <c r="V400" s="235"/>
    </row>
    <row r="401" spans="1:22" s="214" customFormat="1" ht="15" customHeight="1" x14ac:dyDescent="0.25">
      <c r="A401" s="215" t="s">
        <v>1043</v>
      </c>
      <c r="B401" s="215">
        <v>2</v>
      </c>
      <c r="C401" s="215">
        <v>2</v>
      </c>
      <c r="D401" s="215" t="s">
        <v>1007</v>
      </c>
      <c r="E401" s="215" t="s">
        <v>1008</v>
      </c>
      <c r="F401" s="215">
        <v>412</v>
      </c>
      <c r="G401" s="215" t="s">
        <v>39</v>
      </c>
      <c r="H401" s="215">
        <v>1</v>
      </c>
      <c r="I401" s="234">
        <v>21801</v>
      </c>
      <c r="J401" s="215">
        <v>1</v>
      </c>
      <c r="K401" s="215">
        <v>21</v>
      </c>
      <c r="L401" s="215">
        <v>1</v>
      </c>
      <c r="M401" s="215">
        <v>1</v>
      </c>
      <c r="N401" s="215" t="s">
        <v>1009</v>
      </c>
      <c r="O401" s="237">
        <v>13</v>
      </c>
      <c r="P401" s="235">
        <v>1000.0000000000001</v>
      </c>
      <c r="Q401" s="235">
        <v>404</v>
      </c>
      <c r="R401" s="235">
        <f t="shared" si="6"/>
        <v>1404</v>
      </c>
      <c r="S401" s="241">
        <v>1404</v>
      </c>
      <c r="T401" s="235">
        <v>1404</v>
      </c>
      <c r="U401" s="235">
        <v>1404</v>
      </c>
      <c r="V401" s="235">
        <v>1404</v>
      </c>
    </row>
    <row r="402" spans="1:22" s="214" customFormat="1" ht="15" customHeight="1" x14ac:dyDescent="0.25">
      <c r="A402" s="215" t="s">
        <v>1043</v>
      </c>
      <c r="B402" s="215">
        <v>2</v>
      </c>
      <c r="C402" s="215">
        <v>2</v>
      </c>
      <c r="D402" s="215" t="s">
        <v>1007</v>
      </c>
      <c r="E402" s="215" t="s">
        <v>1008</v>
      </c>
      <c r="F402" s="215">
        <v>412</v>
      </c>
      <c r="G402" s="215" t="s">
        <v>39</v>
      </c>
      <c r="H402" s="215">
        <v>1</v>
      </c>
      <c r="I402" s="234">
        <v>22101</v>
      </c>
      <c r="J402" s="215">
        <v>1</v>
      </c>
      <c r="K402" s="215">
        <v>21</v>
      </c>
      <c r="L402" s="215">
        <v>1</v>
      </c>
      <c r="M402" s="215">
        <v>1</v>
      </c>
      <c r="N402" s="215" t="s">
        <v>1009</v>
      </c>
      <c r="O402" s="215">
        <v>13</v>
      </c>
      <c r="P402" s="235">
        <v>5000</v>
      </c>
      <c r="Q402" s="235">
        <v>-5000</v>
      </c>
      <c r="R402" s="235">
        <f t="shared" si="6"/>
        <v>0</v>
      </c>
      <c r="S402" s="241"/>
      <c r="T402" s="235"/>
      <c r="U402" s="235"/>
      <c r="V402" s="235"/>
    </row>
    <row r="403" spans="1:22" s="214" customFormat="1" ht="15" customHeight="1" x14ac:dyDescent="0.25">
      <c r="A403" s="215" t="s">
        <v>1043</v>
      </c>
      <c r="B403" s="215">
        <v>2</v>
      </c>
      <c r="C403" s="215">
        <v>2</v>
      </c>
      <c r="D403" s="215" t="s">
        <v>1007</v>
      </c>
      <c r="E403" s="215" t="s">
        <v>1008</v>
      </c>
      <c r="F403" s="215">
        <v>412</v>
      </c>
      <c r="G403" s="215" t="s">
        <v>39</v>
      </c>
      <c r="H403" s="215">
        <v>1</v>
      </c>
      <c r="I403" s="234">
        <v>26101</v>
      </c>
      <c r="J403" s="215">
        <v>1</v>
      </c>
      <c r="K403" s="215">
        <v>21</v>
      </c>
      <c r="L403" s="215">
        <v>1</v>
      </c>
      <c r="M403" s="215">
        <v>1</v>
      </c>
      <c r="N403" s="215" t="s">
        <v>1009</v>
      </c>
      <c r="O403" s="237">
        <v>13</v>
      </c>
      <c r="P403" s="235">
        <v>10000</v>
      </c>
      <c r="Q403" s="235"/>
      <c r="R403" s="235">
        <f t="shared" si="6"/>
        <v>10000</v>
      </c>
      <c r="S403" s="235">
        <v>5579.3563999999997</v>
      </c>
      <c r="T403" s="235">
        <v>5579.3563999999997</v>
      </c>
      <c r="U403" s="235">
        <v>5579.3563999999997</v>
      </c>
      <c r="V403" s="235">
        <v>3248.0387228070281</v>
      </c>
    </row>
    <row r="404" spans="1:22" s="214" customFormat="1" ht="15" customHeight="1" x14ac:dyDescent="0.25">
      <c r="A404" s="215" t="s">
        <v>1043</v>
      </c>
      <c r="B404" s="215">
        <v>2</v>
      </c>
      <c r="C404" s="215">
        <v>2</v>
      </c>
      <c r="D404" s="215" t="s">
        <v>1007</v>
      </c>
      <c r="E404" s="215" t="s">
        <v>1008</v>
      </c>
      <c r="F404" s="215">
        <v>412</v>
      </c>
      <c r="G404" s="215" t="s">
        <v>39</v>
      </c>
      <c r="H404" s="215">
        <v>1</v>
      </c>
      <c r="I404" s="234">
        <v>26102</v>
      </c>
      <c r="J404" s="215">
        <v>1</v>
      </c>
      <c r="K404" s="215">
        <v>21</v>
      </c>
      <c r="L404" s="215">
        <v>1</v>
      </c>
      <c r="M404" s="215">
        <v>1</v>
      </c>
      <c r="N404" s="215" t="s">
        <v>1009</v>
      </c>
      <c r="O404" s="237">
        <v>13</v>
      </c>
      <c r="P404" s="235">
        <v>600</v>
      </c>
      <c r="Q404" s="235">
        <v>-378.4</v>
      </c>
      <c r="R404" s="235">
        <f t="shared" si="6"/>
        <v>221.60000000000002</v>
      </c>
      <c r="S404" s="235"/>
      <c r="T404" s="235"/>
      <c r="U404" s="235"/>
      <c r="V404" s="235"/>
    </row>
    <row r="405" spans="1:22" s="214" customFormat="1" ht="15" customHeight="1" x14ac:dyDescent="0.25">
      <c r="A405" s="215" t="s">
        <v>1043</v>
      </c>
      <c r="B405" s="215">
        <v>2</v>
      </c>
      <c r="C405" s="215">
        <v>2</v>
      </c>
      <c r="D405" s="215" t="s">
        <v>1007</v>
      </c>
      <c r="E405" s="215" t="s">
        <v>1008</v>
      </c>
      <c r="F405" s="215">
        <v>412</v>
      </c>
      <c r="G405" s="215" t="s">
        <v>39</v>
      </c>
      <c r="H405" s="215">
        <v>1</v>
      </c>
      <c r="I405" s="234">
        <v>29601</v>
      </c>
      <c r="J405" s="215">
        <v>1</v>
      </c>
      <c r="K405" s="215">
        <v>21</v>
      </c>
      <c r="L405" s="215">
        <v>1</v>
      </c>
      <c r="M405" s="215">
        <v>1</v>
      </c>
      <c r="N405" s="215" t="s">
        <v>1009</v>
      </c>
      <c r="O405" s="215">
        <v>13</v>
      </c>
      <c r="P405" s="235">
        <v>3000</v>
      </c>
      <c r="Q405" s="235"/>
      <c r="R405" s="235">
        <f t="shared" si="6"/>
        <v>3000</v>
      </c>
      <c r="S405" s="235"/>
      <c r="T405" s="235"/>
      <c r="U405" s="235"/>
      <c r="V405" s="235"/>
    </row>
    <row r="406" spans="1:22" s="214" customFormat="1" ht="15" customHeight="1" x14ac:dyDescent="0.25">
      <c r="A406" s="215" t="s">
        <v>1043</v>
      </c>
      <c r="B406" s="215">
        <v>2</v>
      </c>
      <c r="C406" s="215">
        <v>2</v>
      </c>
      <c r="D406" s="215" t="s">
        <v>1007</v>
      </c>
      <c r="E406" s="215" t="s">
        <v>1008</v>
      </c>
      <c r="F406" s="215">
        <v>412</v>
      </c>
      <c r="G406" s="215" t="s">
        <v>39</v>
      </c>
      <c r="H406" s="215">
        <v>1</v>
      </c>
      <c r="I406" s="234">
        <v>31801</v>
      </c>
      <c r="J406" s="215">
        <v>1</v>
      </c>
      <c r="K406" s="215">
        <v>21</v>
      </c>
      <c r="L406" s="215">
        <v>1</v>
      </c>
      <c r="M406" s="215">
        <v>1</v>
      </c>
      <c r="N406" s="215" t="s">
        <v>1009</v>
      </c>
      <c r="O406" s="237">
        <v>13</v>
      </c>
      <c r="P406" s="235">
        <v>10000</v>
      </c>
      <c r="Q406" s="235"/>
      <c r="R406" s="235">
        <f t="shared" si="6"/>
        <v>10000</v>
      </c>
      <c r="S406" s="235"/>
      <c r="T406" s="235"/>
      <c r="U406" s="235"/>
      <c r="V406" s="235"/>
    </row>
    <row r="407" spans="1:22" s="214" customFormat="1" ht="15" customHeight="1" x14ac:dyDescent="0.25">
      <c r="A407" s="215" t="s">
        <v>1043</v>
      </c>
      <c r="B407" s="215">
        <v>2</v>
      </c>
      <c r="C407" s="215">
        <v>2</v>
      </c>
      <c r="D407" s="215" t="s">
        <v>1007</v>
      </c>
      <c r="E407" s="215" t="s">
        <v>1008</v>
      </c>
      <c r="F407" s="215">
        <v>412</v>
      </c>
      <c r="G407" s="215" t="s">
        <v>39</v>
      </c>
      <c r="H407" s="215">
        <v>1</v>
      </c>
      <c r="I407" s="234">
        <v>32501</v>
      </c>
      <c r="J407" s="215">
        <v>1</v>
      </c>
      <c r="K407" s="215">
        <v>21</v>
      </c>
      <c r="L407" s="215">
        <v>1</v>
      </c>
      <c r="M407" s="215">
        <v>1</v>
      </c>
      <c r="N407" s="215" t="s">
        <v>1009</v>
      </c>
      <c r="O407" s="215">
        <v>13</v>
      </c>
      <c r="P407" s="235">
        <v>6000</v>
      </c>
      <c r="Q407" s="235"/>
      <c r="R407" s="235">
        <f t="shared" si="6"/>
        <v>6000</v>
      </c>
      <c r="S407" s="235"/>
      <c r="T407" s="235"/>
      <c r="U407" s="235"/>
      <c r="V407" s="235"/>
    </row>
    <row r="408" spans="1:22" s="214" customFormat="1" ht="15" customHeight="1" x14ac:dyDescent="0.25">
      <c r="A408" s="215" t="s">
        <v>1043</v>
      </c>
      <c r="B408" s="215">
        <v>2</v>
      </c>
      <c r="C408" s="215">
        <v>2</v>
      </c>
      <c r="D408" s="215" t="s">
        <v>1007</v>
      </c>
      <c r="E408" s="215" t="s">
        <v>1008</v>
      </c>
      <c r="F408" s="215">
        <v>412</v>
      </c>
      <c r="G408" s="215" t="s">
        <v>39</v>
      </c>
      <c r="H408" s="215">
        <v>1</v>
      </c>
      <c r="I408" s="234">
        <v>33101</v>
      </c>
      <c r="J408" s="215">
        <v>1</v>
      </c>
      <c r="K408" s="215">
        <v>21</v>
      </c>
      <c r="L408" s="215">
        <v>1</v>
      </c>
      <c r="M408" s="215">
        <v>1</v>
      </c>
      <c r="N408" s="215" t="s">
        <v>1009</v>
      </c>
      <c r="O408" s="237">
        <v>13</v>
      </c>
      <c r="P408" s="235">
        <v>54500</v>
      </c>
      <c r="Q408" s="235">
        <v>-30423.08</v>
      </c>
      <c r="R408" s="235">
        <f t="shared" si="6"/>
        <v>24076.92</v>
      </c>
      <c r="S408" s="235">
        <v>24076.917168503995</v>
      </c>
      <c r="T408" s="235">
        <v>13518.431199999999</v>
      </c>
      <c r="U408" s="235">
        <v>13518.431199999999</v>
      </c>
      <c r="V408" s="235">
        <v>5924.8950978863768</v>
      </c>
    </row>
    <row r="409" spans="1:22" s="214" customFormat="1" ht="15" customHeight="1" x14ac:dyDescent="0.25">
      <c r="A409" s="215" t="s">
        <v>1043</v>
      </c>
      <c r="B409" s="215">
        <v>2</v>
      </c>
      <c r="C409" s="215">
        <v>2</v>
      </c>
      <c r="D409" s="215" t="s">
        <v>1007</v>
      </c>
      <c r="E409" s="215" t="s">
        <v>1008</v>
      </c>
      <c r="F409" s="215">
        <v>412</v>
      </c>
      <c r="G409" s="215" t="s">
        <v>39</v>
      </c>
      <c r="H409" s="215">
        <v>1</v>
      </c>
      <c r="I409" s="234">
        <v>33301</v>
      </c>
      <c r="J409" s="215">
        <v>1</v>
      </c>
      <c r="K409" s="215">
        <v>21</v>
      </c>
      <c r="L409" s="215">
        <v>1</v>
      </c>
      <c r="M409" s="215">
        <v>1</v>
      </c>
      <c r="N409" s="215" t="s">
        <v>1009</v>
      </c>
      <c r="O409" s="237">
        <v>13</v>
      </c>
      <c r="P409" s="235">
        <v>500.00000000000011</v>
      </c>
      <c r="Q409" s="235"/>
      <c r="R409" s="235">
        <f t="shared" si="6"/>
        <v>500.00000000000011</v>
      </c>
      <c r="S409" s="235"/>
      <c r="T409" s="235"/>
      <c r="U409" s="235"/>
      <c r="V409" s="235"/>
    </row>
    <row r="410" spans="1:22" s="214" customFormat="1" ht="15" customHeight="1" x14ac:dyDescent="0.25">
      <c r="A410" s="215" t="s">
        <v>1043</v>
      </c>
      <c r="B410" s="215">
        <v>2</v>
      </c>
      <c r="C410" s="215">
        <v>2</v>
      </c>
      <c r="D410" s="215" t="s">
        <v>1007</v>
      </c>
      <c r="E410" s="215" t="s">
        <v>1008</v>
      </c>
      <c r="F410" s="215">
        <v>412</v>
      </c>
      <c r="G410" s="215" t="s">
        <v>39</v>
      </c>
      <c r="H410" s="215">
        <v>1</v>
      </c>
      <c r="I410" s="234">
        <v>33605</v>
      </c>
      <c r="J410" s="215">
        <v>1</v>
      </c>
      <c r="K410" s="215">
        <v>21</v>
      </c>
      <c r="L410" s="215">
        <v>1</v>
      </c>
      <c r="M410" s="215">
        <v>1</v>
      </c>
      <c r="N410" s="215" t="s">
        <v>1009</v>
      </c>
      <c r="O410" s="215">
        <v>13</v>
      </c>
      <c r="P410" s="235">
        <v>330000</v>
      </c>
      <c r="Q410" s="235"/>
      <c r="R410" s="235">
        <f t="shared" si="6"/>
        <v>330000</v>
      </c>
      <c r="S410" s="235">
        <v>59197.98</v>
      </c>
      <c r="T410" s="235">
        <v>59197.98</v>
      </c>
      <c r="U410" s="235">
        <v>59197.98</v>
      </c>
      <c r="V410" s="235">
        <v>59197.38</v>
      </c>
    </row>
    <row r="411" spans="1:22" s="214" customFormat="1" ht="15" customHeight="1" x14ac:dyDescent="0.25">
      <c r="A411" s="215" t="s">
        <v>1043</v>
      </c>
      <c r="B411" s="215">
        <v>2</v>
      </c>
      <c r="C411" s="215">
        <v>2</v>
      </c>
      <c r="D411" s="215" t="s">
        <v>1007</v>
      </c>
      <c r="E411" s="215" t="s">
        <v>1008</v>
      </c>
      <c r="F411" s="215">
        <v>412</v>
      </c>
      <c r="G411" s="215" t="s">
        <v>39</v>
      </c>
      <c r="H411" s="215">
        <v>1</v>
      </c>
      <c r="I411" s="234">
        <v>34401</v>
      </c>
      <c r="J411" s="215">
        <v>1</v>
      </c>
      <c r="K411" s="215">
        <v>21</v>
      </c>
      <c r="L411" s="215">
        <v>1</v>
      </c>
      <c r="M411" s="215">
        <v>1</v>
      </c>
      <c r="N411" s="215" t="s">
        <v>1009</v>
      </c>
      <c r="O411" s="237">
        <v>13</v>
      </c>
      <c r="P411" s="235">
        <v>283568.65000000002</v>
      </c>
      <c r="Q411" s="235"/>
      <c r="R411" s="235">
        <f t="shared" si="6"/>
        <v>283568.65000000002</v>
      </c>
      <c r="S411" s="235"/>
      <c r="T411" s="235"/>
      <c r="U411" s="235"/>
      <c r="V411" s="235"/>
    </row>
    <row r="412" spans="1:22" s="214" customFormat="1" ht="15" customHeight="1" x14ac:dyDescent="0.25">
      <c r="A412" s="215" t="s">
        <v>1043</v>
      </c>
      <c r="B412" s="215">
        <v>2</v>
      </c>
      <c r="C412" s="215">
        <v>2</v>
      </c>
      <c r="D412" s="215" t="s">
        <v>1007</v>
      </c>
      <c r="E412" s="215" t="s">
        <v>1008</v>
      </c>
      <c r="F412" s="215">
        <v>412</v>
      </c>
      <c r="G412" s="215" t="s">
        <v>39</v>
      </c>
      <c r="H412" s="215">
        <v>1</v>
      </c>
      <c r="I412" s="234">
        <v>35101</v>
      </c>
      <c r="J412" s="215">
        <v>1</v>
      </c>
      <c r="K412" s="215">
        <v>21</v>
      </c>
      <c r="L412" s="215">
        <v>1</v>
      </c>
      <c r="M412" s="215">
        <v>1</v>
      </c>
      <c r="N412" s="215" t="s">
        <v>1009</v>
      </c>
      <c r="O412" s="215">
        <v>13</v>
      </c>
      <c r="P412" s="235">
        <v>2000.0000000000002</v>
      </c>
      <c r="Q412" s="235">
        <v>-1038.52</v>
      </c>
      <c r="R412" s="235">
        <f t="shared" si="6"/>
        <v>961.48000000000025</v>
      </c>
      <c r="S412" s="235"/>
      <c r="T412" s="235"/>
      <c r="U412" s="235"/>
      <c r="V412" s="235"/>
    </row>
    <row r="413" spans="1:22" s="214" customFormat="1" ht="15" customHeight="1" x14ac:dyDescent="0.25">
      <c r="A413" s="215" t="s">
        <v>1043</v>
      </c>
      <c r="B413" s="215">
        <v>2</v>
      </c>
      <c r="C413" s="215">
        <v>2</v>
      </c>
      <c r="D413" s="215" t="s">
        <v>1007</v>
      </c>
      <c r="E413" s="215" t="s">
        <v>1008</v>
      </c>
      <c r="F413" s="215">
        <v>412</v>
      </c>
      <c r="G413" s="215" t="s">
        <v>39</v>
      </c>
      <c r="H413" s="215">
        <v>1</v>
      </c>
      <c r="I413" s="234">
        <v>35501</v>
      </c>
      <c r="J413" s="215">
        <v>1</v>
      </c>
      <c r="K413" s="215">
        <v>21</v>
      </c>
      <c r="L413" s="215">
        <v>1</v>
      </c>
      <c r="M413" s="215">
        <v>1</v>
      </c>
      <c r="N413" s="215" t="s">
        <v>1009</v>
      </c>
      <c r="O413" s="237">
        <v>13</v>
      </c>
      <c r="P413" s="235">
        <v>20000</v>
      </c>
      <c r="Q413" s="235"/>
      <c r="R413" s="235">
        <f t="shared" si="6"/>
        <v>20000</v>
      </c>
      <c r="S413" s="235"/>
      <c r="T413" s="235"/>
      <c r="U413" s="235"/>
      <c r="V413" s="235"/>
    </row>
    <row r="414" spans="1:22" s="214" customFormat="1" ht="15" customHeight="1" x14ac:dyDescent="0.25">
      <c r="A414" s="215" t="s">
        <v>1043</v>
      </c>
      <c r="B414" s="215">
        <v>2</v>
      </c>
      <c r="C414" s="215">
        <v>2</v>
      </c>
      <c r="D414" s="215" t="s">
        <v>1007</v>
      </c>
      <c r="E414" s="215" t="s">
        <v>1008</v>
      </c>
      <c r="F414" s="215">
        <v>412</v>
      </c>
      <c r="G414" s="215" t="s">
        <v>39</v>
      </c>
      <c r="H414" s="215">
        <v>1</v>
      </c>
      <c r="I414" s="234">
        <v>37101</v>
      </c>
      <c r="J414" s="215">
        <v>1</v>
      </c>
      <c r="K414" s="215">
        <v>21</v>
      </c>
      <c r="L414" s="215">
        <v>1</v>
      </c>
      <c r="M414" s="215">
        <v>1</v>
      </c>
      <c r="N414" s="215" t="s">
        <v>1009</v>
      </c>
      <c r="O414" s="237">
        <v>13</v>
      </c>
      <c r="P414" s="235">
        <v>40000.000000000007</v>
      </c>
      <c r="Q414" s="235"/>
      <c r="R414" s="235">
        <f t="shared" si="6"/>
        <v>40000.000000000007</v>
      </c>
      <c r="S414" s="235"/>
      <c r="T414" s="235"/>
      <c r="U414" s="235"/>
      <c r="V414" s="235"/>
    </row>
    <row r="415" spans="1:22" s="214" customFormat="1" ht="15" customHeight="1" x14ac:dyDescent="0.25">
      <c r="A415" s="215" t="s">
        <v>1043</v>
      </c>
      <c r="B415" s="215">
        <v>2</v>
      </c>
      <c r="C415" s="215">
        <v>2</v>
      </c>
      <c r="D415" s="215" t="s">
        <v>1007</v>
      </c>
      <c r="E415" s="215" t="s">
        <v>1008</v>
      </c>
      <c r="F415" s="215">
        <v>412</v>
      </c>
      <c r="G415" s="215" t="s">
        <v>39</v>
      </c>
      <c r="H415" s="215">
        <v>1</v>
      </c>
      <c r="I415" s="234">
        <v>37201</v>
      </c>
      <c r="J415" s="215">
        <v>1</v>
      </c>
      <c r="K415" s="215">
        <v>21</v>
      </c>
      <c r="L415" s="215">
        <v>1</v>
      </c>
      <c r="M415" s="215">
        <v>1</v>
      </c>
      <c r="N415" s="215" t="s">
        <v>1009</v>
      </c>
      <c r="O415" s="215">
        <v>13</v>
      </c>
      <c r="P415" s="235">
        <v>5000</v>
      </c>
      <c r="Q415" s="235"/>
      <c r="R415" s="235">
        <f t="shared" si="6"/>
        <v>5000</v>
      </c>
      <c r="S415" s="235"/>
      <c r="T415" s="235"/>
      <c r="U415" s="235"/>
      <c r="V415" s="235"/>
    </row>
    <row r="416" spans="1:22" s="214" customFormat="1" ht="15" customHeight="1" x14ac:dyDescent="0.25">
      <c r="A416" s="215" t="s">
        <v>1043</v>
      </c>
      <c r="B416" s="215">
        <v>2</v>
      </c>
      <c r="C416" s="215">
        <v>2</v>
      </c>
      <c r="D416" s="215" t="s">
        <v>1007</v>
      </c>
      <c r="E416" s="215" t="s">
        <v>1008</v>
      </c>
      <c r="F416" s="215">
        <v>412</v>
      </c>
      <c r="G416" s="215" t="s">
        <v>39</v>
      </c>
      <c r="H416" s="215">
        <v>1</v>
      </c>
      <c r="I416" s="234">
        <v>37501</v>
      </c>
      <c r="J416" s="215">
        <v>1</v>
      </c>
      <c r="K416" s="215">
        <v>21</v>
      </c>
      <c r="L416" s="215">
        <v>1</v>
      </c>
      <c r="M416" s="215">
        <v>1</v>
      </c>
      <c r="N416" s="215" t="s">
        <v>1009</v>
      </c>
      <c r="O416" s="237">
        <v>13</v>
      </c>
      <c r="P416" s="235">
        <v>40000.000000000007</v>
      </c>
      <c r="Q416" s="235"/>
      <c r="R416" s="235">
        <f t="shared" si="6"/>
        <v>40000.000000000007</v>
      </c>
      <c r="S416" s="235"/>
      <c r="T416" s="235"/>
      <c r="U416" s="235"/>
      <c r="V416" s="235"/>
    </row>
    <row r="417" spans="1:22" s="214" customFormat="1" ht="15" customHeight="1" x14ac:dyDescent="0.25">
      <c r="A417" s="215" t="s">
        <v>1043</v>
      </c>
      <c r="B417" s="215">
        <v>2</v>
      </c>
      <c r="C417" s="215">
        <v>2</v>
      </c>
      <c r="D417" s="215" t="s">
        <v>1007</v>
      </c>
      <c r="E417" s="215" t="s">
        <v>1008</v>
      </c>
      <c r="F417" s="215">
        <v>412</v>
      </c>
      <c r="G417" s="215" t="s">
        <v>39</v>
      </c>
      <c r="H417" s="215">
        <v>1</v>
      </c>
      <c r="I417" s="234">
        <v>37502</v>
      </c>
      <c r="J417" s="215">
        <v>1</v>
      </c>
      <c r="K417" s="215">
        <v>21</v>
      </c>
      <c r="L417" s="215">
        <v>1</v>
      </c>
      <c r="M417" s="215">
        <v>1</v>
      </c>
      <c r="N417" s="215" t="s">
        <v>1009</v>
      </c>
      <c r="O417" s="215">
        <v>13</v>
      </c>
      <c r="P417" s="235">
        <v>27000</v>
      </c>
      <c r="Q417" s="235"/>
      <c r="R417" s="235">
        <f t="shared" si="6"/>
        <v>27000</v>
      </c>
      <c r="S417" s="235"/>
      <c r="T417" s="235"/>
      <c r="U417" s="235"/>
      <c r="V417" s="235"/>
    </row>
    <row r="418" spans="1:22" s="214" customFormat="1" ht="15" customHeight="1" x14ac:dyDescent="0.25">
      <c r="A418" s="215" t="s">
        <v>1043</v>
      </c>
      <c r="B418" s="215">
        <v>2</v>
      </c>
      <c r="C418" s="215">
        <v>2</v>
      </c>
      <c r="D418" s="215" t="s">
        <v>1007</v>
      </c>
      <c r="E418" s="215" t="s">
        <v>1008</v>
      </c>
      <c r="F418" s="215">
        <v>412</v>
      </c>
      <c r="G418" s="215" t="s">
        <v>39</v>
      </c>
      <c r="H418" s="215">
        <v>1</v>
      </c>
      <c r="I418" s="234">
        <v>37601</v>
      </c>
      <c r="J418" s="215">
        <v>1</v>
      </c>
      <c r="K418" s="215">
        <v>21</v>
      </c>
      <c r="L418" s="215">
        <v>1</v>
      </c>
      <c r="M418" s="215">
        <v>1</v>
      </c>
      <c r="N418" s="215" t="s">
        <v>1009</v>
      </c>
      <c r="O418" s="237">
        <v>13</v>
      </c>
      <c r="P418" s="235">
        <v>20000</v>
      </c>
      <c r="Q418" s="235"/>
      <c r="R418" s="235">
        <f t="shared" si="6"/>
        <v>20000</v>
      </c>
      <c r="S418" s="235"/>
      <c r="T418" s="235"/>
      <c r="U418" s="235"/>
      <c r="V418" s="235"/>
    </row>
    <row r="419" spans="1:22" s="214" customFormat="1" ht="15" customHeight="1" x14ac:dyDescent="0.25">
      <c r="A419" s="215" t="s">
        <v>1043</v>
      </c>
      <c r="B419" s="215">
        <v>2</v>
      </c>
      <c r="C419" s="215">
        <v>2</v>
      </c>
      <c r="D419" s="215" t="s">
        <v>1007</v>
      </c>
      <c r="E419" s="215" t="s">
        <v>1008</v>
      </c>
      <c r="F419" s="215">
        <v>412</v>
      </c>
      <c r="G419" s="215" t="s">
        <v>39</v>
      </c>
      <c r="H419" s="215">
        <v>1</v>
      </c>
      <c r="I419" s="234">
        <v>37901</v>
      </c>
      <c r="J419" s="215">
        <v>1</v>
      </c>
      <c r="K419" s="215">
        <v>21</v>
      </c>
      <c r="L419" s="215">
        <v>1</v>
      </c>
      <c r="M419" s="215">
        <v>1</v>
      </c>
      <c r="N419" s="215" t="s">
        <v>1009</v>
      </c>
      <c r="O419" s="237">
        <v>13</v>
      </c>
      <c r="P419" s="235">
        <v>1500</v>
      </c>
      <c r="Q419" s="235"/>
      <c r="R419" s="235">
        <f t="shared" si="6"/>
        <v>1500</v>
      </c>
      <c r="S419" s="235"/>
      <c r="T419" s="235"/>
      <c r="U419" s="235"/>
      <c r="V419" s="235"/>
    </row>
    <row r="420" spans="1:22" s="214" customFormat="1" ht="15" customHeight="1" x14ac:dyDescent="0.25">
      <c r="A420" s="215" t="s">
        <v>1043</v>
      </c>
      <c r="B420" s="215">
        <v>2</v>
      </c>
      <c r="C420" s="215">
        <v>2</v>
      </c>
      <c r="D420" s="215" t="s">
        <v>1007</v>
      </c>
      <c r="E420" s="215" t="s">
        <v>1008</v>
      </c>
      <c r="F420" s="215">
        <v>412</v>
      </c>
      <c r="G420" s="215" t="s">
        <v>39</v>
      </c>
      <c r="H420" s="215">
        <v>1</v>
      </c>
      <c r="I420" s="234">
        <v>38301</v>
      </c>
      <c r="J420" s="215">
        <v>1</v>
      </c>
      <c r="K420" s="215">
        <v>21</v>
      </c>
      <c r="L420" s="215">
        <v>1</v>
      </c>
      <c r="M420" s="215">
        <v>1</v>
      </c>
      <c r="N420" s="215" t="s">
        <v>1009</v>
      </c>
      <c r="O420" s="215">
        <v>13</v>
      </c>
      <c r="P420" s="235">
        <v>10000</v>
      </c>
      <c r="Q420" s="235"/>
      <c r="R420" s="235">
        <f t="shared" si="6"/>
        <v>10000</v>
      </c>
      <c r="S420" s="235"/>
      <c r="T420" s="235"/>
      <c r="U420" s="235"/>
      <c r="V420" s="235"/>
    </row>
    <row r="421" spans="1:22" s="214" customFormat="1" ht="15" customHeight="1" x14ac:dyDescent="0.25">
      <c r="A421" s="215" t="s">
        <v>1043</v>
      </c>
      <c r="B421" s="215">
        <v>2</v>
      </c>
      <c r="C421" s="215">
        <v>2</v>
      </c>
      <c r="D421" s="215" t="s">
        <v>1007</v>
      </c>
      <c r="E421" s="215" t="s">
        <v>1008</v>
      </c>
      <c r="F421" s="215">
        <v>412</v>
      </c>
      <c r="G421" s="215" t="s">
        <v>39</v>
      </c>
      <c r="H421" s="215">
        <v>1</v>
      </c>
      <c r="I421" s="234" t="s">
        <v>1011</v>
      </c>
      <c r="J421" s="215">
        <v>1</v>
      </c>
      <c r="K421" s="215">
        <v>21</v>
      </c>
      <c r="L421" s="215">
        <v>1</v>
      </c>
      <c r="M421" s="215">
        <v>1</v>
      </c>
      <c r="N421" s="215" t="s">
        <v>1009</v>
      </c>
      <c r="O421" s="237">
        <v>13</v>
      </c>
      <c r="P421" s="235">
        <v>1122893.6000000001</v>
      </c>
      <c r="Q421" s="235">
        <v>51421.293120106217</v>
      </c>
      <c r="R421" s="235">
        <f t="shared" si="6"/>
        <v>1174314.8931201063</v>
      </c>
      <c r="S421" s="235">
        <v>686411.16</v>
      </c>
      <c r="T421" s="235">
        <v>686411.16</v>
      </c>
      <c r="U421" s="235">
        <v>686411.16</v>
      </c>
      <c r="V421" s="235">
        <v>686411.16</v>
      </c>
    </row>
    <row r="422" spans="1:22" s="214" customFormat="1" ht="15" customHeight="1" x14ac:dyDescent="0.25">
      <c r="A422" s="215" t="s">
        <v>1043</v>
      </c>
      <c r="B422" s="215">
        <v>2</v>
      </c>
      <c r="C422" s="215">
        <v>2</v>
      </c>
      <c r="D422" s="215" t="s">
        <v>1007</v>
      </c>
      <c r="E422" s="215" t="s">
        <v>1008</v>
      </c>
      <c r="F422" s="215">
        <v>412</v>
      </c>
      <c r="G422" s="215" t="s">
        <v>39</v>
      </c>
      <c r="H422" s="215">
        <v>1</v>
      </c>
      <c r="I422" s="234" t="s">
        <v>1012</v>
      </c>
      <c r="J422" s="215">
        <v>1</v>
      </c>
      <c r="K422" s="215">
        <v>21</v>
      </c>
      <c r="L422" s="215">
        <v>1</v>
      </c>
      <c r="M422" s="215">
        <v>1</v>
      </c>
      <c r="N422" s="215" t="s">
        <v>1009</v>
      </c>
      <c r="O422" s="237">
        <v>13</v>
      </c>
      <c r="P422" s="235">
        <v>493132.10000000003</v>
      </c>
      <c r="Q422" s="235"/>
      <c r="R422" s="235">
        <f t="shared" si="6"/>
        <v>493132.10000000003</v>
      </c>
      <c r="S422" s="235">
        <v>145444.80565327476</v>
      </c>
      <c r="T422" s="235">
        <v>145444.80565327476</v>
      </c>
      <c r="U422" s="235">
        <v>93461.712004501387</v>
      </c>
      <c r="V422" s="235">
        <v>93461.712004501387</v>
      </c>
    </row>
    <row r="423" spans="1:22" s="214" customFormat="1" ht="15" customHeight="1" x14ac:dyDescent="0.25">
      <c r="A423" s="215" t="s">
        <v>1043</v>
      </c>
      <c r="B423" s="215">
        <v>2</v>
      </c>
      <c r="C423" s="215">
        <v>2</v>
      </c>
      <c r="D423" s="215" t="s">
        <v>1007</v>
      </c>
      <c r="E423" s="215" t="s">
        <v>1008</v>
      </c>
      <c r="F423" s="215">
        <v>412</v>
      </c>
      <c r="G423" s="215" t="s">
        <v>39</v>
      </c>
      <c r="H423" s="215">
        <v>1</v>
      </c>
      <c r="I423" s="234" t="s">
        <v>1013</v>
      </c>
      <c r="J423" s="215">
        <v>1</v>
      </c>
      <c r="K423" s="215">
        <v>21</v>
      </c>
      <c r="L423" s="215">
        <v>1</v>
      </c>
      <c r="M423" s="215">
        <v>1</v>
      </c>
      <c r="N423" s="215" t="s">
        <v>1009</v>
      </c>
      <c r="O423" s="215">
        <v>13</v>
      </c>
      <c r="P423" s="235">
        <v>132286.17000000001</v>
      </c>
      <c r="Q423" s="235"/>
      <c r="R423" s="235">
        <f t="shared" si="6"/>
        <v>132286.17000000001</v>
      </c>
      <c r="S423" s="235">
        <v>81515.399999999994</v>
      </c>
      <c r="T423" s="235">
        <v>81515.399999999994</v>
      </c>
      <c r="U423" s="235">
        <v>81515.399999999994</v>
      </c>
      <c r="V423" s="235">
        <v>81515.399999999994</v>
      </c>
    </row>
    <row r="424" spans="1:22" s="214" customFormat="1" ht="15" customHeight="1" x14ac:dyDescent="0.25">
      <c r="A424" s="215" t="s">
        <v>1043</v>
      </c>
      <c r="B424" s="215">
        <v>2</v>
      </c>
      <c r="C424" s="215">
        <v>2</v>
      </c>
      <c r="D424" s="215" t="s">
        <v>1007</v>
      </c>
      <c r="E424" s="215" t="s">
        <v>1008</v>
      </c>
      <c r="F424" s="215">
        <v>412</v>
      </c>
      <c r="G424" s="215" t="s">
        <v>39</v>
      </c>
      <c r="H424" s="215">
        <v>1</v>
      </c>
      <c r="I424" s="234" t="s">
        <v>1014</v>
      </c>
      <c r="J424" s="215">
        <v>1</v>
      </c>
      <c r="K424" s="215">
        <v>21</v>
      </c>
      <c r="L424" s="215">
        <v>1</v>
      </c>
      <c r="M424" s="215">
        <v>1</v>
      </c>
      <c r="N424" s="215" t="s">
        <v>1009</v>
      </c>
      <c r="O424" s="237">
        <v>13</v>
      </c>
      <c r="P424" s="235">
        <v>9454.51</v>
      </c>
      <c r="Q424" s="235"/>
      <c r="R424" s="235">
        <f t="shared" si="6"/>
        <v>9454.51</v>
      </c>
      <c r="S424" s="235"/>
      <c r="T424" s="235"/>
      <c r="U424" s="235"/>
      <c r="V424" s="235"/>
    </row>
    <row r="425" spans="1:22" s="214" customFormat="1" ht="15" customHeight="1" x14ac:dyDescent="0.25">
      <c r="A425" s="215" t="s">
        <v>1043</v>
      </c>
      <c r="B425" s="215">
        <v>2</v>
      </c>
      <c r="C425" s="215">
        <v>2</v>
      </c>
      <c r="D425" s="215" t="s">
        <v>1007</v>
      </c>
      <c r="E425" s="215" t="s">
        <v>1008</v>
      </c>
      <c r="F425" s="215">
        <v>412</v>
      </c>
      <c r="G425" s="215" t="s">
        <v>39</v>
      </c>
      <c r="H425" s="215">
        <v>1</v>
      </c>
      <c r="I425" s="234" t="s">
        <v>1015</v>
      </c>
      <c r="J425" s="215">
        <v>1</v>
      </c>
      <c r="K425" s="215">
        <v>21</v>
      </c>
      <c r="L425" s="215">
        <v>1</v>
      </c>
      <c r="M425" s="215">
        <v>1</v>
      </c>
      <c r="N425" s="215" t="s">
        <v>1009</v>
      </c>
      <c r="O425" s="215">
        <v>13</v>
      </c>
      <c r="P425" s="235">
        <v>25807.86</v>
      </c>
      <c r="Q425" s="235"/>
      <c r="R425" s="235">
        <f t="shared" si="6"/>
        <v>25807.86</v>
      </c>
      <c r="S425" s="235"/>
      <c r="T425" s="235"/>
      <c r="U425" s="235"/>
      <c r="V425" s="235"/>
    </row>
    <row r="426" spans="1:22" s="214" customFormat="1" ht="15" customHeight="1" x14ac:dyDescent="0.25">
      <c r="A426" s="215" t="s">
        <v>1043</v>
      </c>
      <c r="B426" s="215">
        <v>2</v>
      </c>
      <c r="C426" s="215">
        <v>2</v>
      </c>
      <c r="D426" s="215" t="s">
        <v>1007</v>
      </c>
      <c r="E426" s="215" t="s">
        <v>1008</v>
      </c>
      <c r="F426" s="215">
        <v>412</v>
      </c>
      <c r="G426" s="215" t="s">
        <v>39</v>
      </c>
      <c r="H426" s="215">
        <v>1</v>
      </c>
      <c r="I426" s="234" t="s">
        <v>1016</v>
      </c>
      <c r="J426" s="215">
        <v>1</v>
      </c>
      <c r="K426" s="215">
        <v>21</v>
      </c>
      <c r="L426" s="215">
        <v>1</v>
      </c>
      <c r="M426" s="215">
        <v>1</v>
      </c>
      <c r="N426" s="215" t="s">
        <v>1009</v>
      </c>
      <c r="O426" s="237">
        <v>13</v>
      </c>
      <c r="P426" s="235">
        <v>352245.27</v>
      </c>
      <c r="Q426" s="235"/>
      <c r="R426" s="235">
        <f t="shared" si="6"/>
        <v>352245.27</v>
      </c>
      <c r="S426" s="235">
        <v>189354.16361717015</v>
      </c>
      <c r="T426" s="235">
        <v>189354.16361717015</v>
      </c>
      <c r="U426" s="235">
        <v>189354.16361717015</v>
      </c>
      <c r="V426" s="235">
        <v>189354.16361717015</v>
      </c>
    </row>
    <row r="427" spans="1:22" s="214" customFormat="1" ht="15" customHeight="1" x14ac:dyDescent="0.25">
      <c r="A427" s="215" t="s">
        <v>1043</v>
      </c>
      <c r="B427" s="215">
        <v>2</v>
      </c>
      <c r="C427" s="215">
        <v>2</v>
      </c>
      <c r="D427" s="215" t="s">
        <v>1007</v>
      </c>
      <c r="E427" s="215" t="s">
        <v>1008</v>
      </c>
      <c r="F427" s="215">
        <v>412</v>
      </c>
      <c r="G427" s="215" t="s">
        <v>39</v>
      </c>
      <c r="H427" s="215">
        <v>1</v>
      </c>
      <c r="I427" s="234" t="s">
        <v>1017</v>
      </c>
      <c r="J427" s="215">
        <v>1</v>
      </c>
      <c r="K427" s="215">
        <v>21</v>
      </c>
      <c r="L427" s="215">
        <v>1</v>
      </c>
      <c r="M427" s="215">
        <v>1</v>
      </c>
      <c r="N427" s="215" t="s">
        <v>1009</v>
      </c>
      <c r="O427" s="237">
        <v>13</v>
      </c>
      <c r="P427" s="235">
        <v>866121.19000000006</v>
      </c>
      <c r="Q427" s="235"/>
      <c r="R427" s="235">
        <f t="shared" si="6"/>
        <v>866121.19000000006</v>
      </c>
      <c r="S427" s="235">
        <v>442078.8</v>
      </c>
      <c r="T427" s="235">
        <v>442078.8</v>
      </c>
      <c r="U427" s="235">
        <v>442078.8</v>
      </c>
      <c r="V427" s="235">
        <v>427660.63492730161</v>
      </c>
    </row>
    <row r="428" spans="1:22" s="214" customFormat="1" ht="15" customHeight="1" x14ac:dyDescent="0.25">
      <c r="A428" s="215" t="s">
        <v>1043</v>
      </c>
      <c r="B428" s="215">
        <v>2</v>
      </c>
      <c r="C428" s="215">
        <v>2</v>
      </c>
      <c r="D428" s="215" t="s">
        <v>1007</v>
      </c>
      <c r="E428" s="215" t="s">
        <v>1008</v>
      </c>
      <c r="F428" s="215">
        <v>412</v>
      </c>
      <c r="G428" s="215" t="s">
        <v>39</v>
      </c>
      <c r="H428" s="215">
        <v>1</v>
      </c>
      <c r="I428" s="234" t="s">
        <v>1018</v>
      </c>
      <c r="J428" s="215">
        <v>1</v>
      </c>
      <c r="K428" s="215">
        <v>21</v>
      </c>
      <c r="L428" s="215">
        <v>1</v>
      </c>
      <c r="M428" s="215">
        <v>1</v>
      </c>
      <c r="N428" s="215" t="s">
        <v>1009</v>
      </c>
      <c r="O428" s="215">
        <v>13</v>
      </c>
      <c r="P428" s="235">
        <v>1584.57</v>
      </c>
      <c r="Q428" s="235"/>
      <c r="R428" s="235">
        <f t="shared" si="6"/>
        <v>1584.57</v>
      </c>
      <c r="S428" s="235">
        <v>792</v>
      </c>
      <c r="T428" s="235">
        <v>792</v>
      </c>
      <c r="U428" s="235">
        <v>792</v>
      </c>
      <c r="V428" s="235">
        <v>792</v>
      </c>
    </row>
    <row r="429" spans="1:22" s="214" customFormat="1" ht="15" customHeight="1" x14ac:dyDescent="0.25">
      <c r="A429" s="215" t="s">
        <v>1043</v>
      </c>
      <c r="B429" s="215">
        <v>2</v>
      </c>
      <c r="C429" s="215">
        <v>2</v>
      </c>
      <c r="D429" s="215" t="s">
        <v>1007</v>
      </c>
      <c r="E429" s="215" t="s">
        <v>1008</v>
      </c>
      <c r="F429" s="215">
        <v>412</v>
      </c>
      <c r="G429" s="215" t="s">
        <v>39</v>
      </c>
      <c r="H429" s="215">
        <v>1</v>
      </c>
      <c r="I429" s="234" t="s">
        <v>1019</v>
      </c>
      <c r="J429" s="215">
        <v>1</v>
      </c>
      <c r="K429" s="215">
        <v>21</v>
      </c>
      <c r="L429" s="215">
        <v>1</v>
      </c>
      <c r="M429" s="215">
        <v>1</v>
      </c>
      <c r="N429" s="215" t="s">
        <v>1009</v>
      </c>
      <c r="O429" s="237">
        <v>13</v>
      </c>
      <c r="P429" s="235">
        <v>162</v>
      </c>
      <c r="Q429" s="235"/>
      <c r="R429" s="235">
        <f t="shared" si="6"/>
        <v>162</v>
      </c>
      <c r="S429" s="235">
        <v>81</v>
      </c>
      <c r="T429" s="235">
        <v>81</v>
      </c>
      <c r="U429" s="235">
        <v>81</v>
      </c>
      <c r="V429" s="235">
        <v>74.25</v>
      </c>
    </row>
    <row r="430" spans="1:22" s="214" customFormat="1" ht="15" customHeight="1" x14ac:dyDescent="0.25">
      <c r="A430" s="215" t="s">
        <v>1043</v>
      </c>
      <c r="B430" s="215">
        <v>2</v>
      </c>
      <c r="C430" s="215">
        <v>2</v>
      </c>
      <c r="D430" s="215" t="s">
        <v>1007</v>
      </c>
      <c r="E430" s="215" t="s">
        <v>1008</v>
      </c>
      <c r="F430" s="215">
        <v>412</v>
      </c>
      <c r="G430" s="215" t="s">
        <v>39</v>
      </c>
      <c r="H430" s="215">
        <v>1</v>
      </c>
      <c r="I430" s="234" t="s">
        <v>1020</v>
      </c>
      <c r="J430" s="215">
        <v>1</v>
      </c>
      <c r="K430" s="215">
        <v>21</v>
      </c>
      <c r="L430" s="215">
        <v>1</v>
      </c>
      <c r="M430" s="215">
        <v>1</v>
      </c>
      <c r="N430" s="215" t="s">
        <v>1009</v>
      </c>
      <c r="O430" s="237">
        <v>13</v>
      </c>
      <c r="P430" s="235">
        <v>1498.9299999999998</v>
      </c>
      <c r="Q430" s="235"/>
      <c r="R430" s="235">
        <f t="shared" si="6"/>
        <v>1498.9299999999998</v>
      </c>
      <c r="S430" s="235">
        <v>804.48000000000013</v>
      </c>
      <c r="T430" s="235">
        <v>804.48000000000013</v>
      </c>
      <c r="U430" s="235">
        <v>804.48000000000013</v>
      </c>
      <c r="V430" s="235">
        <v>810.403051558225</v>
      </c>
    </row>
    <row r="431" spans="1:22" s="214" customFormat="1" ht="15" customHeight="1" x14ac:dyDescent="0.25">
      <c r="A431" s="215" t="s">
        <v>1043</v>
      </c>
      <c r="B431" s="215">
        <v>2</v>
      </c>
      <c r="C431" s="215">
        <v>2</v>
      </c>
      <c r="D431" s="215" t="s">
        <v>1007</v>
      </c>
      <c r="E431" s="215" t="s">
        <v>1008</v>
      </c>
      <c r="F431" s="215">
        <v>412</v>
      </c>
      <c r="G431" s="215" t="s">
        <v>39</v>
      </c>
      <c r="H431" s="215">
        <v>1</v>
      </c>
      <c r="I431" s="234" t="s">
        <v>1021</v>
      </c>
      <c r="J431" s="215">
        <v>1</v>
      </c>
      <c r="K431" s="215">
        <v>21</v>
      </c>
      <c r="L431" s="215">
        <v>1</v>
      </c>
      <c r="M431" s="215">
        <v>1</v>
      </c>
      <c r="N431" s="215" t="s">
        <v>1009</v>
      </c>
      <c r="O431" s="237">
        <v>13</v>
      </c>
      <c r="P431" s="235">
        <v>6024.01</v>
      </c>
      <c r="Q431" s="235"/>
      <c r="R431" s="235">
        <f t="shared" si="6"/>
        <v>6024.01</v>
      </c>
      <c r="S431" s="235">
        <v>4638</v>
      </c>
      <c r="T431" s="235">
        <v>4638</v>
      </c>
      <c r="U431" s="235">
        <v>4638</v>
      </c>
      <c r="V431" s="235">
        <v>4638</v>
      </c>
    </row>
    <row r="432" spans="1:22" s="214" customFormat="1" ht="15" customHeight="1" x14ac:dyDescent="0.25">
      <c r="A432" s="215" t="s">
        <v>1043</v>
      </c>
      <c r="B432" s="215">
        <v>2</v>
      </c>
      <c r="C432" s="215">
        <v>2</v>
      </c>
      <c r="D432" s="215" t="s">
        <v>1007</v>
      </c>
      <c r="E432" s="215" t="s">
        <v>1008</v>
      </c>
      <c r="F432" s="215">
        <v>412</v>
      </c>
      <c r="G432" s="215" t="s">
        <v>39</v>
      </c>
      <c r="H432" s="215">
        <v>1</v>
      </c>
      <c r="I432" s="234" t="s">
        <v>1022</v>
      </c>
      <c r="J432" s="215">
        <v>1</v>
      </c>
      <c r="K432" s="215">
        <v>21</v>
      </c>
      <c r="L432" s="215">
        <v>1</v>
      </c>
      <c r="M432" s="215">
        <v>1</v>
      </c>
      <c r="N432" s="215" t="s">
        <v>1009</v>
      </c>
      <c r="O432" s="237">
        <v>13</v>
      </c>
      <c r="P432" s="235">
        <v>485574.69</v>
      </c>
      <c r="Q432" s="235">
        <v>-42852.531184630199</v>
      </c>
      <c r="R432" s="235">
        <f t="shared" si="6"/>
        <v>442722.15881536982</v>
      </c>
      <c r="S432" s="235">
        <v>223247.21917626052</v>
      </c>
      <c r="T432" s="235">
        <v>223247.21917626052</v>
      </c>
      <c r="U432" s="235">
        <v>76025.035468054411</v>
      </c>
      <c r="V432" s="235">
        <v>76025.035468054411</v>
      </c>
    </row>
    <row r="433" spans="1:22" s="214" customFormat="1" ht="15" customHeight="1" x14ac:dyDescent="0.25">
      <c r="A433" s="215" t="s">
        <v>1043</v>
      </c>
      <c r="B433" s="215">
        <v>2</v>
      </c>
      <c r="C433" s="215">
        <v>2</v>
      </c>
      <c r="D433" s="215" t="s">
        <v>1007</v>
      </c>
      <c r="E433" s="215" t="s">
        <v>1008</v>
      </c>
      <c r="F433" s="215">
        <v>412</v>
      </c>
      <c r="G433" s="215" t="s">
        <v>39</v>
      </c>
      <c r="H433" s="215">
        <v>1</v>
      </c>
      <c r="I433" s="234" t="s">
        <v>1025</v>
      </c>
      <c r="J433" s="215">
        <v>1</v>
      </c>
      <c r="K433" s="215">
        <v>21</v>
      </c>
      <c r="L433" s="215">
        <v>1</v>
      </c>
      <c r="M433" s="215">
        <v>1</v>
      </c>
      <c r="N433" s="215" t="s">
        <v>1009</v>
      </c>
      <c r="O433" s="215">
        <v>13</v>
      </c>
      <c r="P433" s="235">
        <v>28750.010000000002</v>
      </c>
      <c r="Q433" s="235"/>
      <c r="R433" s="235">
        <f t="shared" si="6"/>
        <v>28750.010000000002</v>
      </c>
      <c r="S433" s="235">
        <v>15000</v>
      </c>
      <c r="T433" s="235">
        <v>15000</v>
      </c>
      <c r="U433" s="235">
        <v>15000</v>
      </c>
      <c r="V433" s="235">
        <v>15000</v>
      </c>
    </row>
    <row r="434" spans="1:22" s="214" customFormat="1" ht="15" customHeight="1" x14ac:dyDescent="0.25">
      <c r="A434" s="215" t="s">
        <v>1043</v>
      </c>
      <c r="B434" s="215">
        <v>2</v>
      </c>
      <c r="C434" s="215">
        <v>2</v>
      </c>
      <c r="D434" s="215" t="s">
        <v>1007</v>
      </c>
      <c r="E434" s="215" t="s">
        <v>1008</v>
      </c>
      <c r="F434" s="215">
        <v>412</v>
      </c>
      <c r="G434" s="215" t="s">
        <v>39</v>
      </c>
      <c r="H434" s="215">
        <v>1</v>
      </c>
      <c r="I434" s="234" t="s">
        <v>1023</v>
      </c>
      <c r="J434" s="215">
        <v>1</v>
      </c>
      <c r="K434" s="215">
        <v>21</v>
      </c>
      <c r="L434" s="215">
        <v>1</v>
      </c>
      <c r="M434" s="215">
        <v>1</v>
      </c>
      <c r="N434" s="215" t="s">
        <v>1009</v>
      </c>
      <c r="O434" s="237">
        <v>13</v>
      </c>
      <c r="P434" s="235">
        <v>1719.9899999999998</v>
      </c>
      <c r="Q434" s="235">
        <v>2399.9699999999998</v>
      </c>
      <c r="R434" s="235">
        <f t="shared" si="6"/>
        <v>4119.9599999999991</v>
      </c>
      <c r="S434" s="235">
        <v>860</v>
      </c>
      <c r="T434" s="235">
        <v>860</v>
      </c>
      <c r="U434" s="235">
        <v>860</v>
      </c>
      <c r="V434" s="235">
        <v>860</v>
      </c>
    </row>
    <row r="435" spans="1:22" s="214" customFormat="1" ht="15" customHeight="1" x14ac:dyDescent="0.25">
      <c r="A435" s="215" t="s">
        <v>1044</v>
      </c>
      <c r="B435" s="215">
        <v>2</v>
      </c>
      <c r="C435" s="215">
        <v>2</v>
      </c>
      <c r="D435" s="215" t="s">
        <v>1007</v>
      </c>
      <c r="E435" s="215" t="s">
        <v>1008</v>
      </c>
      <c r="F435" s="215">
        <v>448</v>
      </c>
      <c r="G435" s="215" t="s">
        <v>39</v>
      </c>
      <c r="H435" s="215">
        <v>1</v>
      </c>
      <c r="I435" s="234">
        <v>11301</v>
      </c>
      <c r="J435" s="215">
        <v>1</v>
      </c>
      <c r="K435" s="215">
        <v>21</v>
      </c>
      <c r="L435" s="215">
        <v>1</v>
      </c>
      <c r="M435" s="215">
        <v>4</v>
      </c>
      <c r="N435" s="215" t="s">
        <v>1027</v>
      </c>
      <c r="O435" s="215">
        <v>13</v>
      </c>
      <c r="P435" s="235">
        <v>55213902.631480128</v>
      </c>
      <c r="Q435" s="235"/>
      <c r="R435" s="235">
        <f t="shared" si="6"/>
        <v>55213902.631480128</v>
      </c>
      <c r="S435" s="235">
        <v>50313884.480000004</v>
      </c>
      <c r="T435" s="235">
        <v>30431401.190000001</v>
      </c>
      <c r="U435" s="235">
        <v>30431401.190000001</v>
      </c>
      <c r="V435" s="235">
        <v>30431401.190000001</v>
      </c>
    </row>
    <row r="436" spans="1:22" s="214" customFormat="1" ht="15" customHeight="1" x14ac:dyDescent="0.25">
      <c r="A436" s="215" t="s">
        <v>1044</v>
      </c>
      <c r="B436" s="215">
        <v>2</v>
      </c>
      <c r="C436" s="215">
        <v>2</v>
      </c>
      <c r="D436" s="215" t="s">
        <v>1007</v>
      </c>
      <c r="E436" s="215" t="s">
        <v>1008</v>
      </c>
      <c r="F436" s="215">
        <v>448</v>
      </c>
      <c r="G436" s="215" t="s">
        <v>39</v>
      </c>
      <c r="H436" s="215">
        <v>1</v>
      </c>
      <c r="I436" s="234">
        <v>11302</v>
      </c>
      <c r="J436" s="215">
        <v>1</v>
      </c>
      <c r="K436" s="215">
        <v>21</v>
      </c>
      <c r="L436" s="215">
        <v>1</v>
      </c>
      <c r="M436" s="215">
        <v>4</v>
      </c>
      <c r="N436" s="215" t="s">
        <v>1027</v>
      </c>
      <c r="O436" s="237">
        <v>13</v>
      </c>
      <c r="P436" s="235">
        <v>735002.72</v>
      </c>
      <c r="Q436" s="235"/>
      <c r="R436" s="235">
        <f t="shared" si="6"/>
        <v>735002.72</v>
      </c>
      <c r="S436" s="235">
        <v>735002.72</v>
      </c>
      <c r="T436" s="235">
        <v>331950.15000000002</v>
      </c>
      <c r="U436" s="235">
        <v>331950.15000000002</v>
      </c>
      <c r="V436" s="235">
        <v>331950.15000000002</v>
      </c>
    </row>
    <row r="437" spans="1:22" s="214" customFormat="1" ht="15" customHeight="1" x14ac:dyDescent="0.25">
      <c r="A437" s="215" t="s">
        <v>1044</v>
      </c>
      <c r="B437" s="215">
        <v>2</v>
      </c>
      <c r="C437" s="215">
        <v>2</v>
      </c>
      <c r="D437" s="215" t="s">
        <v>1007</v>
      </c>
      <c r="E437" s="215" t="s">
        <v>1008</v>
      </c>
      <c r="F437" s="215">
        <v>448</v>
      </c>
      <c r="G437" s="215" t="s">
        <v>39</v>
      </c>
      <c r="H437" s="215">
        <v>1</v>
      </c>
      <c r="I437" s="234">
        <v>11303</v>
      </c>
      <c r="J437" s="215">
        <v>1</v>
      </c>
      <c r="K437" s="215">
        <v>21</v>
      </c>
      <c r="L437" s="215">
        <v>1</v>
      </c>
      <c r="M437" s="215">
        <v>4</v>
      </c>
      <c r="N437" s="215" t="s">
        <v>1027</v>
      </c>
      <c r="O437" s="215">
        <v>13</v>
      </c>
      <c r="P437" s="235">
        <v>1366024.8619637503</v>
      </c>
      <c r="Q437" s="235"/>
      <c r="R437" s="235">
        <f t="shared" si="6"/>
        <v>1366024.8619637503</v>
      </c>
      <c r="S437" s="235">
        <v>1366024.86</v>
      </c>
      <c r="T437" s="235">
        <v>1015093.17</v>
      </c>
      <c r="U437" s="235">
        <v>1015093.17</v>
      </c>
      <c r="V437" s="235">
        <v>1015093.17</v>
      </c>
    </row>
    <row r="438" spans="1:22" s="214" customFormat="1" ht="15" customHeight="1" x14ac:dyDescent="0.25">
      <c r="A438" s="215" t="s">
        <v>1044</v>
      </c>
      <c r="B438" s="215">
        <v>2</v>
      </c>
      <c r="C438" s="215">
        <v>2</v>
      </c>
      <c r="D438" s="215" t="s">
        <v>1007</v>
      </c>
      <c r="E438" s="215" t="s">
        <v>1008</v>
      </c>
      <c r="F438" s="215">
        <v>448</v>
      </c>
      <c r="G438" s="215" t="s">
        <v>39</v>
      </c>
      <c r="H438" s="215">
        <v>1</v>
      </c>
      <c r="I438" s="234">
        <v>11304</v>
      </c>
      <c r="J438" s="215">
        <v>1</v>
      </c>
      <c r="K438" s="215">
        <v>21</v>
      </c>
      <c r="L438" s="215">
        <v>1</v>
      </c>
      <c r="M438" s="215">
        <v>4</v>
      </c>
      <c r="N438" s="215" t="s">
        <v>1027</v>
      </c>
      <c r="O438" s="237">
        <v>13</v>
      </c>
      <c r="P438" s="235">
        <v>0</v>
      </c>
      <c r="Q438" s="235"/>
      <c r="R438" s="235">
        <f t="shared" si="6"/>
        <v>0</v>
      </c>
      <c r="S438" s="235">
        <v>0</v>
      </c>
      <c r="T438" s="235"/>
      <c r="U438" s="235"/>
      <c r="V438" s="235"/>
    </row>
    <row r="439" spans="1:22" s="214" customFormat="1" ht="15" customHeight="1" x14ac:dyDescent="0.25">
      <c r="A439" s="215" t="s">
        <v>1044</v>
      </c>
      <c r="B439" s="215">
        <v>2</v>
      </c>
      <c r="C439" s="215">
        <v>2</v>
      </c>
      <c r="D439" s="215" t="s">
        <v>1007</v>
      </c>
      <c r="E439" s="215" t="s">
        <v>1008</v>
      </c>
      <c r="F439" s="215">
        <v>448</v>
      </c>
      <c r="G439" s="215" t="s">
        <v>39</v>
      </c>
      <c r="H439" s="215">
        <v>1</v>
      </c>
      <c r="I439" s="234">
        <v>11306</v>
      </c>
      <c r="J439" s="215">
        <v>1</v>
      </c>
      <c r="K439" s="215">
        <v>21</v>
      </c>
      <c r="L439" s="215">
        <v>1</v>
      </c>
      <c r="M439" s="215">
        <v>4</v>
      </c>
      <c r="N439" s="215" t="s">
        <v>1027</v>
      </c>
      <c r="O439" s="215">
        <v>13</v>
      </c>
      <c r="P439" s="235">
        <v>34975736.589243285</v>
      </c>
      <c r="Q439" s="235">
        <v>-452943.89</v>
      </c>
      <c r="R439" s="235">
        <f t="shared" si="6"/>
        <v>34522792.699243285</v>
      </c>
      <c r="S439" s="235">
        <f>15392282.45+955672.81</f>
        <v>16347955.26</v>
      </c>
      <c r="T439" s="235">
        <v>15392282.450000001</v>
      </c>
      <c r="U439" s="235">
        <v>9699878.9499999993</v>
      </c>
      <c r="V439" s="235">
        <v>9699878.9499999993</v>
      </c>
    </row>
    <row r="440" spans="1:22" s="214" customFormat="1" ht="15" customHeight="1" x14ac:dyDescent="0.25">
      <c r="A440" s="215" t="s">
        <v>1044</v>
      </c>
      <c r="B440" s="215">
        <v>2</v>
      </c>
      <c r="C440" s="215">
        <v>2</v>
      </c>
      <c r="D440" s="215" t="s">
        <v>1007</v>
      </c>
      <c r="E440" s="215" t="s">
        <v>1008</v>
      </c>
      <c r="F440" s="215">
        <v>448</v>
      </c>
      <c r="G440" s="215" t="s">
        <v>39</v>
      </c>
      <c r="H440" s="215">
        <v>1</v>
      </c>
      <c r="I440" s="234">
        <v>11307</v>
      </c>
      <c r="J440" s="215">
        <v>1</v>
      </c>
      <c r="K440" s="215">
        <v>21</v>
      </c>
      <c r="L440" s="215">
        <v>1</v>
      </c>
      <c r="M440" s="215">
        <v>4</v>
      </c>
      <c r="N440" s="215" t="s">
        <v>1027</v>
      </c>
      <c r="O440" s="237">
        <v>13</v>
      </c>
      <c r="P440" s="235">
        <v>10643911.045503145</v>
      </c>
      <c r="Q440" s="235">
        <v>-1526.4</v>
      </c>
      <c r="R440" s="235">
        <f t="shared" si="6"/>
        <v>10642384.645503145</v>
      </c>
      <c r="S440" s="235">
        <v>3789481.23</v>
      </c>
      <c r="T440" s="235">
        <v>3789481.23</v>
      </c>
      <c r="U440" s="235">
        <v>3789481.23</v>
      </c>
      <c r="V440" s="235">
        <v>3789481.23</v>
      </c>
    </row>
    <row r="441" spans="1:22" s="214" customFormat="1" ht="15" customHeight="1" x14ac:dyDescent="0.25">
      <c r="A441" s="215" t="s">
        <v>1044</v>
      </c>
      <c r="B441" s="215">
        <v>2</v>
      </c>
      <c r="C441" s="215">
        <v>2</v>
      </c>
      <c r="D441" s="215" t="s">
        <v>1007</v>
      </c>
      <c r="E441" s="215" t="s">
        <v>1008</v>
      </c>
      <c r="F441" s="215">
        <v>448</v>
      </c>
      <c r="G441" s="215" t="s">
        <v>39</v>
      </c>
      <c r="H441" s="215">
        <v>1</v>
      </c>
      <c r="I441" s="234">
        <v>11308</v>
      </c>
      <c r="J441" s="215">
        <v>1</v>
      </c>
      <c r="K441" s="215">
        <v>21</v>
      </c>
      <c r="L441" s="215">
        <v>1</v>
      </c>
      <c r="M441" s="215">
        <v>4</v>
      </c>
      <c r="N441" s="215" t="s">
        <v>1027</v>
      </c>
      <c r="O441" s="215">
        <v>13</v>
      </c>
      <c r="P441" s="235">
        <v>453876.75201704889</v>
      </c>
      <c r="Q441" s="235"/>
      <c r="R441" s="235">
        <f t="shared" si="6"/>
        <v>453876.75201704889</v>
      </c>
      <c r="S441" s="235">
        <v>18876.75</v>
      </c>
      <c r="T441" s="235">
        <v>11040</v>
      </c>
      <c r="U441" s="235">
        <v>11040</v>
      </c>
      <c r="V441" s="235">
        <v>11040</v>
      </c>
    </row>
    <row r="442" spans="1:22" s="214" customFormat="1" ht="15" customHeight="1" x14ac:dyDescent="0.25">
      <c r="A442" s="215" t="s">
        <v>1044</v>
      </c>
      <c r="B442" s="215">
        <v>2</v>
      </c>
      <c r="C442" s="215">
        <v>2</v>
      </c>
      <c r="D442" s="215" t="s">
        <v>1007</v>
      </c>
      <c r="E442" s="215" t="s">
        <v>1008</v>
      </c>
      <c r="F442" s="215">
        <v>448</v>
      </c>
      <c r="G442" s="215" t="s">
        <v>39</v>
      </c>
      <c r="H442" s="215">
        <v>1</v>
      </c>
      <c r="I442" s="234">
        <v>11310</v>
      </c>
      <c r="J442" s="215">
        <v>1</v>
      </c>
      <c r="K442" s="215">
        <v>21</v>
      </c>
      <c r="L442" s="215">
        <v>1</v>
      </c>
      <c r="M442" s="215">
        <v>4</v>
      </c>
      <c r="N442" s="215" t="s">
        <v>1027</v>
      </c>
      <c r="O442" s="237">
        <v>13</v>
      </c>
      <c r="P442" s="235">
        <v>6944306.6060835188</v>
      </c>
      <c r="Q442" s="235">
        <v>10000</v>
      </c>
      <c r="R442" s="235">
        <f t="shared" si="6"/>
        <v>6954306.6060835188</v>
      </c>
      <c r="S442" s="235">
        <v>2526319.1800000002</v>
      </c>
      <c r="T442" s="235">
        <v>2526319.1800000002</v>
      </c>
      <c r="U442" s="235">
        <v>2526319.1800000002</v>
      </c>
      <c r="V442" s="235">
        <v>2526319.1800000002</v>
      </c>
    </row>
    <row r="443" spans="1:22" s="214" customFormat="1" ht="15" customHeight="1" x14ac:dyDescent="0.25">
      <c r="A443" s="215" t="s">
        <v>1044</v>
      </c>
      <c r="B443" s="215">
        <v>2</v>
      </c>
      <c r="C443" s="215">
        <v>2</v>
      </c>
      <c r="D443" s="215" t="s">
        <v>1007</v>
      </c>
      <c r="E443" s="215" t="s">
        <v>1008</v>
      </c>
      <c r="F443" s="215">
        <v>448</v>
      </c>
      <c r="G443" s="215" t="s">
        <v>39</v>
      </c>
      <c r="H443" s="215">
        <v>1</v>
      </c>
      <c r="I443" s="234">
        <v>12101</v>
      </c>
      <c r="J443" s="215">
        <v>1</v>
      </c>
      <c r="K443" s="215">
        <v>21</v>
      </c>
      <c r="L443" s="215">
        <v>1</v>
      </c>
      <c r="M443" s="215">
        <v>4</v>
      </c>
      <c r="N443" s="215" t="s">
        <v>1027</v>
      </c>
      <c r="O443" s="215">
        <v>13</v>
      </c>
      <c r="P443" s="235">
        <v>2136256.5064250561</v>
      </c>
      <c r="Q443" s="235"/>
      <c r="R443" s="235">
        <f t="shared" si="6"/>
        <v>2136256.5064250561</v>
      </c>
      <c r="S443" s="235">
        <v>918571.97</v>
      </c>
      <c r="T443" s="235">
        <v>918571.97</v>
      </c>
      <c r="U443" s="235">
        <v>886057.29999999993</v>
      </c>
      <c r="V443" s="235">
        <v>886057.29999999993</v>
      </c>
    </row>
    <row r="444" spans="1:22" s="214" customFormat="1" ht="15" customHeight="1" x14ac:dyDescent="0.25">
      <c r="A444" s="215" t="s">
        <v>1044</v>
      </c>
      <c r="B444" s="215">
        <v>2</v>
      </c>
      <c r="C444" s="215">
        <v>2</v>
      </c>
      <c r="D444" s="215" t="s">
        <v>1007</v>
      </c>
      <c r="E444" s="215" t="s">
        <v>1008</v>
      </c>
      <c r="F444" s="215">
        <v>448</v>
      </c>
      <c r="G444" s="215" t="s">
        <v>39</v>
      </c>
      <c r="H444" s="215">
        <v>1</v>
      </c>
      <c r="I444" s="234">
        <v>12201</v>
      </c>
      <c r="J444" s="215">
        <v>1</v>
      </c>
      <c r="K444" s="215">
        <v>21</v>
      </c>
      <c r="L444" s="215">
        <v>1</v>
      </c>
      <c r="M444" s="215">
        <v>4</v>
      </c>
      <c r="N444" s="215" t="s">
        <v>1027</v>
      </c>
      <c r="O444" s="215">
        <v>13</v>
      </c>
      <c r="P444" s="235">
        <v>362774.13</v>
      </c>
      <c r="Q444" s="235"/>
      <c r="R444" s="235">
        <f t="shared" si="6"/>
        <v>362774.13</v>
      </c>
      <c r="S444" s="235">
        <v>177358.68</v>
      </c>
      <c r="T444" s="235">
        <v>177358.68</v>
      </c>
      <c r="U444" s="235">
        <v>177358.68</v>
      </c>
      <c r="V444" s="235">
        <v>177358.68</v>
      </c>
    </row>
    <row r="445" spans="1:22" s="214" customFormat="1" ht="15" customHeight="1" x14ac:dyDescent="0.25">
      <c r="A445" s="215" t="s">
        <v>1044</v>
      </c>
      <c r="B445" s="215">
        <v>2</v>
      </c>
      <c r="C445" s="215">
        <v>2</v>
      </c>
      <c r="D445" s="215" t="s">
        <v>1007</v>
      </c>
      <c r="E445" s="215" t="s">
        <v>1008</v>
      </c>
      <c r="F445" s="215">
        <v>448</v>
      </c>
      <c r="G445" s="215" t="s">
        <v>39</v>
      </c>
      <c r="H445" s="215">
        <v>1</v>
      </c>
      <c r="I445" s="234">
        <v>13101</v>
      </c>
      <c r="J445" s="215">
        <v>1</v>
      </c>
      <c r="K445" s="215">
        <v>21</v>
      </c>
      <c r="L445" s="215">
        <v>1</v>
      </c>
      <c r="M445" s="215">
        <v>4</v>
      </c>
      <c r="N445" s="215" t="s">
        <v>1027</v>
      </c>
      <c r="O445" s="237">
        <v>13</v>
      </c>
      <c r="P445" s="235">
        <v>3002590.2679614332</v>
      </c>
      <c r="Q445" s="235"/>
      <c r="R445" s="235">
        <f t="shared" si="6"/>
        <v>3002590.2679614332</v>
      </c>
      <c r="S445" s="235">
        <v>2398976.4499999997</v>
      </c>
      <c r="T445" s="235">
        <v>1907519.21</v>
      </c>
      <c r="U445" s="235">
        <v>1907519.21</v>
      </c>
      <c r="V445" s="235">
        <v>1907519.21</v>
      </c>
    </row>
    <row r="446" spans="1:22" s="214" customFormat="1" ht="15" customHeight="1" x14ac:dyDescent="0.25">
      <c r="A446" s="215" t="s">
        <v>1044</v>
      </c>
      <c r="B446" s="215">
        <v>2</v>
      </c>
      <c r="C446" s="215">
        <v>2</v>
      </c>
      <c r="D446" s="215" t="s">
        <v>1007</v>
      </c>
      <c r="E446" s="215" t="s">
        <v>1008</v>
      </c>
      <c r="F446" s="215">
        <v>448</v>
      </c>
      <c r="G446" s="215" t="s">
        <v>39</v>
      </c>
      <c r="H446" s="215">
        <v>1</v>
      </c>
      <c r="I446" s="234">
        <v>13201</v>
      </c>
      <c r="J446" s="215">
        <v>1</v>
      </c>
      <c r="K446" s="215">
        <v>21</v>
      </c>
      <c r="L446" s="215">
        <v>1</v>
      </c>
      <c r="M446" s="215">
        <v>4</v>
      </c>
      <c r="N446" s="215" t="s">
        <v>1027</v>
      </c>
      <c r="O446" s="237">
        <v>13</v>
      </c>
      <c r="P446" s="235">
        <v>5034974.9398913616</v>
      </c>
      <c r="Q446" s="235">
        <v>1482.73</v>
      </c>
      <c r="R446" s="235">
        <f t="shared" si="6"/>
        <v>5036457.6698913621</v>
      </c>
      <c r="S446" s="235">
        <v>5036457.6698913621</v>
      </c>
      <c r="T446" s="235">
        <v>930796.12</v>
      </c>
      <c r="U446" s="235">
        <v>926665.63</v>
      </c>
      <c r="V446" s="235">
        <v>926665.63</v>
      </c>
    </row>
    <row r="447" spans="1:22" s="214" customFormat="1" ht="15" customHeight="1" x14ac:dyDescent="0.25">
      <c r="A447" s="215" t="s">
        <v>1044</v>
      </c>
      <c r="B447" s="215">
        <v>2</v>
      </c>
      <c r="C447" s="215">
        <v>2</v>
      </c>
      <c r="D447" s="215" t="s">
        <v>1007</v>
      </c>
      <c r="E447" s="215" t="s">
        <v>1008</v>
      </c>
      <c r="F447" s="215">
        <v>448</v>
      </c>
      <c r="G447" s="215" t="s">
        <v>39</v>
      </c>
      <c r="H447" s="215">
        <v>1</v>
      </c>
      <c r="I447" s="234">
        <v>13202</v>
      </c>
      <c r="J447" s="215">
        <v>1</v>
      </c>
      <c r="K447" s="215">
        <v>21</v>
      </c>
      <c r="L447" s="215">
        <v>1</v>
      </c>
      <c r="M447" s="215">
        <v>4</v>
      </c>
      <c r="N447" s="215" t="s">
        <v>1027</v>
      </c>
      <c r="O447" s="237">
        <v>13</v>
      </c>
      <c r="P447" s="235">
        <v>1340499.722908821</v>
      </c>
      <c r="Q447" s="235"/>
      <c r="R447" s="235">
        <f t="shared" si="6"/>
        <v>1340499.722908821</v>
      </c>
      <c r="S447" s="235">
        <v>672046.58000000007</v>
      </c>
      <c r="T447" s="235">
        <v>672046.58000000007</v>
      </c>
      <c r="U447" s="235">
        <v>333429.53000000009</v>
      </c>
      <c r="V447" s="235">
        <v>333429.53000000009</v>
      </c>
    </row>
    <row r="448" spans="1:22" s="214" customFormat="1" ht="15" customHeight="1" x14ac:dyDescent="0.25">
      <c r="A448" s="215" t="s">
        <v>1044</v>
      </c>
      <c r="B448" s="215">
        <v>2</v>
      </c>
      <c r="C448" s="215">
        <v>2</v>
      </c>
      <c r="D448" s="215" t="s">
        <v>1007</v>
      </c>
      <c r="E448" s="215" t="s">
        <v>1008</v>
      </c>
      <c r="F448" s="215">
        <v>448</v>
      </c>
      <c r="G448" s="215" t="s">
        <v>39</v>
      </c>
      <c r="H448" s="215">
        <v>1</v>
      </c>
      <c r="I448" s="234">
        <v>13203</v>
      </c>
      <c r="J448" s="215">
        <v>1</v>
      </c>
      <c r="K448" s="215">
        <v>21</v>
      </c>
      <c r="L448" s="215">
        <v>1</v>
      </c>
      <c r="M448" s="215">
        <v>4</v>
      </c>
      <c r="N448" s="215" t="s">
        <v>1027</v>
      </c>
      <c r="O448" s="215">
        <v>13</v>
      </c>
      <c r="P448" s="235">
        <v>90430.26</v>
      </c>
      <c r="Q448" s="235"/>
      <c r="R448" s="235">
        <f t="shared" si="6"/>
        <v>90430.26</v>
      </c>
      <c r="S448" s="235">
        <v>289.73</v>
      </c>
      <c r="T448" s="235">
        <v>289.73</v>
      </c>
      <c r="U448" s="235">
        <v>589.92999999999995</v>
      </c>
      <c r="V448" s="235">
        <v>589.92999999999995</v>
      </c>
    </row>
    <row r="449" spans="1:22" s="214" customFormat="1" ht="15" customHeight="1" x14ac:dyDescent="0.25">
      <c r="A449" s="215" t="s">
        <v>1044</v>
      </c>
      <c r="B449" s="215">
        <v>2</v>
      </c>
      <c r="C449" s="215">
        <v>2</v>
      </c>
      <c r="D449" s="215" t="s">
        <v>1007</v>
      </c>
      <c r="E449" s="215" t="s">
        <v>1008</v>
      </c>
      <c r="F449" s="215">
        <v>448</v>
      </c>
      <c r="G449" s="215" t="s">
        <v>39</v>
      </c>
      <c r="H449" s="215">
        <v>1</v>
      </c>
      <c r="I449" s="234">
        <v>13204</v>
      </c>
      <c r="J449" s="215">
        <v>1</v>
      </c>
      <c r="K449" s="215">
        <v>21</v>
      </c>
      <c r="L449" s="215">
        <v>1</v>
      </c>
      <c r="M449" s="215">
        <v>4</v>
      </c>
      <c r="N449" s="215" t="s">
        <v>1027</v>
      </c>
      <c r="O449" s="237">
        <v>13</v>
      </c>
      <c r="P449" s="235">
        <v>85460.75</v>
      </c>
      <c r="Q449" s="235"/>
      <c r="R449" s="235">
        <f t="shared" si="6"/>
        <v>85460.75</v>
      </c>
      <c r="S449" s="235">
        <v>85460.75</v>
      </c>
      <c r="T449" s="235">
        <v>42353.61</v>
      </c>
      <c r="U449" s="235">
        <v>0</v>
      </c>
      <c r="V449" s="235">
        <v>0</v>
      </c>
    </row>
    <row r="450" spans="1:22" s="214" customFormat="1" ht="15" customHeight="1" x14ac:dyDescent="0.25">
      <c r="A450" s="215" t="s">
        <v>1044</v>
      </c>
      <c r="B450" s="215">
        <v>2</v>
      </c>
      <c r="C450" s="215">
        <v>2</v>
      </c>
      <c r="D450" s="215" t="s">
        <v>1007</v>
      </c>
      <c r="E450" s="215" t="s">
        <v>1008</v>
      </c>
      <c r="F450" s="215">
        <v>448</v>
      </c>
      <c r="G450" s="215" t="s">
        <v>39</v>
      </c>
      <c r="H450" s="215">
        <v>1</v>
      </c>
      <c r="I450" s="234">
        <v>13301</v>
      </c>
      <c r="J450" s="215">
        <v>1</v>
      </c>
      <c r="K450" s="215">
        <v>21</v>
      </c>
      <c r="L450" s="215">
        <v>1</v>
      </c>
      <c r="M450" s="215">
        <v>4</v>
      </c>
      <c r="N450" s="215" t="s">
        <v>1027</v>
      </c>
      <c r="O450" s="237">
        <v>13</v>
      </c>
      <c r="P450" s="235">
        <v>1950288.586785926</v>
      </c>
      <c r="Q450" s="235">
        <v>2698757.13</v>
      </c>
      <c r="R450" s="235">
        <f t="shared" si="6"/>
        <v>4649045.7167859264</v>
      </c>
      <c r="S450" s="235">
        <v>3828041</v>
      </c>
      <c r="T450" s="235">
        <v>3820548.3</v>
      </c>
      <c r="U450" s="235">
        <v>3820548.3</v>
      </c>
      <c r="V450" s="235">
        <v>3820548.3</v>
      </c>
    </row>
    <row r="451" spans="1:22" s="214" customFormat="1" ht="15" customHeight="1" x14ac:dyDescent="0.25">
      <c r="A451" s="215" t="s">
        <v>1044</v>
      </c>
      <c r="B451" s="215">
        <v>2</v>
      </c>
      <c r="C451" s="215">
        <v>2</v>
      </c>
      <c r="D451" s="215" t="s">
        <v>1007</v>
      </c>
      <c r="E451" s="215" t="s">
        <v>1008</v>
      </c>
      <c r="F451" s="215">
        <v>448</v>
      </c>
      <c r="G451" s="215" t="s">
        <v>39</v>
      </c>
      <c r="H451" s="215">
        <v>1</v>
      </c>
      <c r="I451" s="234">
        <v>13403</v>
      </c>
      <c r="J451" s="215">
        <v>1</v>
      </c>
      <c r="K451" s="215">
        <v>21</v>
      </c>
      <c r="L451" s="215">
        <v>1</v>
      </c>
      <c r="M451" s="215">
        <v>4</v>
      </c>
      <c r="N451" s="215" t="s">
        <v>1027</v>
      </c>
      <c r="O451" s="237">
        <v>13</v>
      </c>
      <c r="P451" s="235">
        <v>117600</v>
      </c>
      <c r="Q451" s="235"/>
      <c r="R451" s="235">
        <f t="shared" si="6"/>
        <v>117600</v>
      </c>
      <c r="S451" s="235">
        <v>117600</v>
      </c>
      <c r="T451" s="235">
        <v>58800</v>
      </c>
      <c r="U451" s="235">
        <v>58800</v>
      </c>
      <c r="V451" s="235">
        <v>58800</v>
      </c>
    </row>
    <row r="452" spans="1:22" s="214" customFormat="1" ht="15" customHeight="1" x14ac:dyDescent="0.25">
      <c r="A452" s="215" t="s">
        <v>1044</v>
      </c>
      <c r="B452" s="215">
        <v>2</v>
      </c>
      <c r="C452" s="215">
        <v>2</v>
      </c>
      <c r="D452" s="215" t="s">
        <v>1007</v>
      </c>
      <c r="E452" s="215" t="s">
        <v>1008</v>
      </c>
      <c r="F452" s="215">
        <v>448</v>
      </c>
      <c r="G452" s="215" t="s">
        <v>39</v>
      </c>
      <c r="H452" s="215">
        <v>1</v>
      </c>
      <c r="I452" s="234">
        <v>14106</v>
      </c>
      <c r="J452" s="215">
        <v>1</v>
      </c>
      <c r="K452" s="215">
        <v>21</v>
      </c>
      <c r="L452" s="215">
        <v>1</v>
      </c>
      <c r="M452" s="215">
        <v>4</v>
      </c>
      <c r="N452" s="215" t="s">
        <v>1027</v>
      </c>
      <c r="O452" s="215">
        <v>13</v>
      </c>
      <c r="P452" s="235">
        <v>20586336.075066939</v>
      </c>
      <c r="Q452" s="235"/>
      <c r="R452" s="235">
        <f t="shared" si="6"/>
        <v>20586336.075066939</v>
      </c>
      <c r="S452" s="235">
        <v>19325496.82</v>
      </c>
      <c r="T452" s="235">
        <v>10084122.51</v>
      </c>
      <c r="U452" s="235">
        <v>7351388.9499999993</v>
      </c>
      <c r="V452" s="235">
        <v>7351388.9499999993</v>
      </c>
    </row>
    <row r="453" spans="1:22" s="214" customFormat="1" ht="15" customHeight="1" x14ac:dyDescent="0.25">
      <c r="A453" s="215" t="s">
        <v>1044</v>
      </c>
      <c r="B453" s="215">
        <v>2</v>
      </c>
      <c r="C453" s="215">
        <v>2</v>
      </c>
      <c r="D453" s="215" t="s">
        <v>1007</v>
      </c>
      <c r="E453" s="215" t="s">
        <v>1008</v>
      </c>
      <c r="F453" s="215">
        <v>448</v>
      </c>
      <c r="G453" s="215" t="s">
        <v>39</v>
      </c>
      <c r="H453" s="215">
        <v>1</v>
      </c>
      <c r="I453" s="234">
        <v>14109</v>
      </c>
      <c r="J453" s="215">
        <v>1</v>
      </c>
      <c r="K453" s="215">
        <v>21</v>
      </c>
      <c r="L453" s="215">
        <v>1</v>
      </c>
      <c r="M453" s="215">
        <v>4</v>
      </c>
      <c r="N453" s="215" t="s">
        <v>1027</v>
      </c>
      <c r="O453" s="237">
        <v>13</v>
      </c>
      <c r="P453" s="235">
        <v>3153830.7810449335</v>
      </c>
      <c r="Q453" s="235"/>
      <c r="R453" s="235">
        <f t="shared" si="6"/>
        <v>3153830.7810449335</v>
      </c>
      <c r="S453" s="235">
        <v>3153830.7800000003</v>
      </c>
      <c r="T453" s="235">
        <v>1627681.27</v>
      </c>
      <c r="U453" s="235">
        <v>1352932.01</v>
      </c>
      <c r="V453" s="235">
        <v>1352932.01</v>
      </c>
    </row>
    <row r="454" spans="1:22" s="214" customFormat="1" ht="15" customHeight="1" x14ac:dyDescent="0.25">
      <c r="A454" s="215" t="s">
        <v>1044</v>
      </c>
      <c r="B454" s="215">
        <v>2</v>
      </c>
      <c r="C454" s="215">
        <v>2</v>
      </c>
      <c r="D454" s="215" t="s">
        <v>1007</v>
      </c>
      <c r="E454" s="215" t="s">
        <v>1008</v>
      </c>
      <c r="F454" s="215">
        <v>448</v>
      </c>
      <c r="G454" s="215" t="s">
        <v>39</v>
      </c>
      <c r="H454" s="215">
        <v>1</v>
      </c>
      <c r="I454" s="234">
        <v>14303</v>
      </c>
      <c r="J454" s="215">
        <v>1</v>
      </c>
      <c r="K454" s="215">
        <v>21</v>
      </c>
      <c r="L454" s="215">
        <v>1</v>
      </c>
      <c r="M454" s="215">
        <v>4</v>
      </c>
      <c r="N454" s="215" t="s">
        <v>1027</v>
      </c>
      <c r="O454" s="237">
        <v>13</v>
      </c>
      <c r="P454" s="235">
        <v>0</v>
      </c>
      <c r="Q454" s="235"/>
      <c r="R454" s="235">
        <f t="shared" si="6"/>
        <v>0</v>
      </c>
      <c r="S454" s="235">
        <v>0</v>
      </c>
      <c r="T454" s="235"/>
      <c r="U454" s="235"/>
      <c r="V454" s="235"/>
    </row>
    <row r="455" spans="1:22" s="214" customFormat="1" ht="15" customHeight="1" x14ac:dyDescent="0.25">
      <c r="A455" s="215" t="s">
        <v>1044</v>
      </c>
      <c r="B455" s="215">
        <v>2</v>
      </c>
      <c r="C455" s="215">
        <v>2</v>
      </c>
      <c r="D455" s="215" t="s">
        <v>1007</v>
      </c>
      <c r="E455" s="215" t="s">
        <v>1008</v>
      </c>
      <c r="F455" s="215">
        <v>448</v>
      </c>
      <c r="G455" s="215" t="s">
        <v>39</v>
      </c>
      <c r="H455" s="215">
        <v>1</v>
      </c>
      <c r="I455" s="234">
        <v>14402</v>
      </c>
      <c r="J455" s="215">
        <v>1</v>
      </c>
      <c r="K455" s="215">
        <v>21</v>
      </c>
      <c r="L455" s="215">
        <v>1</v>
      </c>
      <c r="M455" s="215">
        <v>4</v>
      </c>
      <c r="N455" s="215" t="s">
        <v>1027</v>
      </c>
      <c r="O455" s="237">
        <v>13</v>
      </c>
      <c r="P455" s="235">
        <v>0</v>
      </c>
      <c r="Q455" s="235"/>
      <c r="R455" s="235">
        <f t="shared" si="6"/>
        <v>0</v>
      </c>
      <c r="S455" s="235">
        <v>0</v>
      </c>
      <c r="T455" s="235"/>
      <c r="U455" s="235"/>
      <c r="V455" s="235"/>
    </row>
    <row r="456" spans="1:22" s="214" customFormat="1" ht="15" customHeight="1" x14ac:dyDescent="0.25">
      <c r="A456" s="215" t="s">
        <v>1044</v>
      </c>
      <c r="B456" s="215">
        <v>2</v>
      </c>
      <c r="C456" s="215">
        <v>2</v>
      </c>
      <c r="D456" s="215" t="s">
        <v>1007</v>
      </c>
      <c r="E456" s="215" t="s">
        <v>1008</v>
      </c>
      <c r="F456" s="215">
        <v>448</v>
      </c>
      <c r="G456" s="215" t="s">
        <v>39</v>
      </c>
      <c r="H456" s="215">
        <v>1</v>
      </c>
      <c r="I456" s="234">
        <v>14403</v>
      </c>
      <c r="J456" s="215">
        <v>1</v>
      </c>
      <c r="K456" s="215">
        <v>21</v>
      </c>
      <c r="L456" s="215">
        <v>1</v>
      </c>
      <c r="M456" s="215">
        <v>4</v>
      </c>
      <c r="N456" s="215" t="s">
        <v>1027</v>
      </c>
      <c r="O456" s="215">
        <v>13</v>
      </c>
      <c r="P456" s="235">
        <v>2655814.0646938649</v>
      </c>
      <c r="Q456" s="235"/>
      <c r="R456" s="235">
        <f t="shared" si="6"/>
        <v>2655814.0646938649</v>
      </c>
      <c r="S456" s="235">
        <v>2404310.0699999998</v>
      </c>
      <c r="T456" s="235">
        <v>1724310.31</v>
      </c>
      <c r="U456" s="235">
        <v>1515583.9100000001</v>
      </c>
      <c r="V456" s="235">
        <v>1515583.9100000001</v>
      </c>
    </row>
    <row r="457" spans="1:22" s="214" customFormat="1" ht="15" customHeight="1" x14ac:dyDescent="0.25">
      <c r="A457" s="215" t="s">
        <v>1044</v>
      </c>
      <c r="B457" s="215">
        <v>2</v>
      </c>
      <c r="C457" s="215">
        <v>2</v>
      </c>
      <c r="D457" s="215" t="s">
        <v>1007</v>
      </c>
      <c r="E457" s="215" t="s">
        <v>1008</v>
      </c>
      <c r="F457" s="215">
        <v>448</v>
      </c>
      <c r="G457" s="215" t="s">
        <v>39</v>
      </c>
      <c r="H457" s="215">
        <v>1</v>
      </c>
      <c r="I457" s="234">
        <v>14406</v>
      </c>
      <c r="J457" s="215">
        <v>1</v>
      </c>
      <c r="K457" s="215">
        <v>21</v>
      </c>
      <c r="L457" s="215">
        <v>1</v>
      </c>
      <c r="M457" s="215">
        <v>4</v>
      </c>
      <c r="N457" s="215" t="s">
        <v>1027</v>
      </c>
      <c r="O457" s="237">
        <v>13</v>
      </c>
      <c r="P457" s="235">
        <v>0</v>
      </c>
      <c r="Q457" s="235"/>
      <c r="R457" s="235">
        <f t="shared" si="6"/>
        <v>0</v>
      </c>
      <c r="S457" s="235">
        <v>0</v>
      </c>
      <c r="T457" s="235"/>
      <c r="U457" s="235"/>
      <c r="V457" s="235"/>
    </row>
    <row r="458" spans="1:22" s="214" customFormat="1" ht="15" customHeight="1" x14ac:dyDescent="0.25">
      <c r="A458" s="215" t="s">
        <v>1044</v>
      </c>
      <c r="B458" s="215">
        <v>2</v>
      </c>
      <c r="C458" s="215">
        <v>2</v>
      </c>
      <c r="D458" s="215" t="s">
        <v>1007</v>
      </c>
      <c r="E458" s="215" t="s">
        <v>1008</v>
      </c>
      <c r="F458" s="215">
        <v>448</v>
      </c>
      <c r="G458" s="215" t="s">
        <v>39</v>
      </c>
      <c r="H458" s="215">
        <v>1</v>
      </c>
      <c r="I458" s="234">
        <v>15101</v>
      </c>
      <c r="J458" s="215">
        <v>1</v>
      </c>
      <c r="K458" s="215">
        <v>21</v>
      </c>
      <c r="L458" s="215">
        <v>1</v>
      </c>
      <c r="M458" s="215">
        <v>4</v>
      </c>
      <c r="N458" s="215" t="s">
        <v>1027</v>
      </c>
      <c r="O458" s="215">
        <v>13</v>
      </c>
      <c r="P458" s="235">
        <v>6591526.1667810846</v>
      </c>
      <c r="Q458" s="235"/>
      <c r="R458" s="235">
        <f t="shared" si="6"/>
        <v>6591526.1667810846</v>
      </c>
      <c r="S458" s="235">
        <v>6591526.1600000011</v>
      </c>
      <c r="T458" s="235">
        <v>3321203.2199999997</v>
      </c>
      <c r="U458" s="235">
        <v>3154687.9899999998</v>
      </c>
      <c r="V458" s="235">
        <v>3154687.9899999998</v>
      </c>
    </row>
    <row r="459" spans="1:22" s="214" customFormat="1" ht="15" customHeight="1" x14ac:dyDescent="0.25">
      <c r="A459" s="215" t="s">
        <v>1044</v>
      </c>
      <c r="B459" s="215">
        <v>2</v>
      </c>
      <c r="C459" s="215">
        <v>2</v>
      </c>
      <c r="D459" s="215" t="s">
        <v>1007</v>
      </c>
      <c r="E459" s="215" t="s">
        <v>1008</v>
      </c>
      <c r="F459" s="215">
        <v>448</v>
      </c>
      <c r="G459" s="215" t="s">
        <v>39</v>
      </c>
      <c r="H459" s="215">
        <v>1</v>
      </c>
      <c r="I459" s="234">
        <v>15201</v>
      </c>
      <c r="J459" s="215">
        <v>1</v>
      </c>
      <c r="K459" s="215">
        <v>21</v>
      </c>
      <c r="L459" s="215">
        <v>1</v>
      </c>
      <c r="M459" s="215">
        <v>4</v>
      </c>
      <c r="N459" s="215" t="s">
        <v>1027</v>
      </c>
      <c r="O459" s="215">
        <v>13</v>
      </c>
      <c r="P459" s="235">
        <v>0</v>
      </c>
      <c r="Q459" s="235">
        <v>17100</v>
      </c>
      <c r="R459" s="235">
        <f t="shared" si="6"/>
        <v>17100</v>
      </c>
      <c r="S459" s="235">
        <v>17100</v>
      </c>
      <c r="T459" s="235">
        <v>17029.400000000001</v>
      </c>
      <c r="U459" s="235">
        <v>17029.400000000001</v>
      </c>
      <c r="V459" s="235">
        <v>17029.400000000001</v>
      </c>
    </row>
    <row r="460" spans="1:22" s="214" customFormat="1" ht="15" customHeight="1" x14ac:dyDescent="0.25">
      <c r="A460" s="215" t="s">
        <v>1044</v>
      </c>
      <c r="B460" s="215">
        <v>2</v>
      </c>
      <c r="C460" s="215">
        <v>2</v>
      </c>
      <c r="D460" s="215" t="s">
        <v>1007</v>
      </c>
      <c r="E460" s="215" t="s">
        <v>1008</v>
      </c>
      <c r="F460" s="215">
        <v>448</v>
      </c>
      <c r="G460" s="215" t="s">
        <v>39</v>
      </c>
      <c r="H460" s="215">
        <v>1</v>
      </c>
      <c r="I460" s="234">
        <v>15202</v>
      </c>
      <c r="J460" s="215">
        <v>1</v>
      </c>
      <c r="K460" s="215">
        <v>21</v>
      </c>
      <c r="L460" s="215">
        <v>1</v>
      </c>
      <c r="M460" s="215">
        <v>4</v>
      </c>
      <c r="N460" s="215" t="s">
        <v>1027</v>
      </c>
      <c r="O460" s="215">
        <v>13</v>
      </c>
      <c r="P460" s="235">
        <v>4349.7511029997568</v>
      </c>
      <c r="Q460" s="235"/>
      <c r="R460" s="235">
        <f t="shared" si="6"/>
        <v>4349.7511029997568</v>
      </c>
      <c r="S460" s="235">
        <v>4349.75</v>
      </c>
      <c r="T460" s="235"/>
      <c r="U460" s="235"/>
      <c r="V460" s="235"/>
    </row>
    <row r="461" spans="1:22" s="214" customFormat="1" ht="15" customHeight="1" x14ac:dyDescent="0.25">
      <c r="A461" s="215" t="s">
        <v>1044</v>
      </c>
      <c r="B461" s="215">
        <v>2</v>
      </c>
      <c r="C461" s="215">
        <v>2</v>
      </c>
      <c r="D461" s="215" t="s">
        <v>1007</v>
      </c>
      <c r="E461" s="215" t="s">
        <v>1008</v>
      </c>
      <c r="F461" s="215">
        <v>448</v>
      </c>
      <c r="G461" s="215" t="s">
        <v>39</v>
      </c>
      <c r="H461" s="215">
        <v>1</v>
      </c>
      <c r="I461" s="234">
        <v>15404</v>
      </c>
      <c r="J461" s="215">
        <v>1</v>
      </c>
      <c r="K461" s="215">
        <v>21</v>
      </c>
      <c r="L461" s="215">
        <v>1</v>
      </c>
      <c r="M461" s="215">
        <v>4</v>
      </c>
      <c r="N461" s="215" t="s">
        <v>1027</v>
      </c>
      <c r="O461" s="215">
        <v>13</v>
      </c>
      <c r="P461" s="235">
        <v>972825.66999999993</v>
      </c>
      <c r="Q461" s="235"/>
      <c r="R461" s="235">
        <f t="shared" ref="R461:R524" si="7">P461+Q461</f>
        <v>972825.66999999993</v>
      </c>
      <c r="S461" s="235">
        <v>972825.66999999993</v>
      </c>
      <c r="T461" s="235">
        <v>463552.9</v>
      </c>
      <c r="U461" s="235">
        <v>463552.9</v>
      </c>
      <c r="V461" s="235">
        <v>463552.9</v>
      </c>
    </row>
    <row r="462" spans="1:22" s="214" customFormat="1" ht="15" customHeight="1" x14ac:dyDescent="0.25">
      <c r="A462" s="215" t="s">
        <v>1044</v>
      </c>
      <c r="B462" s="215">
        <v>2</v>
      </c>
      <c r="C462" s="215">
        <v>2</v>
      </c>
      <c r="D462" s="215" t="s">
        <v>1007</v>
      </c>
      <c r="E462" s="215" t="s">
        <v>1008</v>
      </c>
      <c r="F462" s="215">
        <v>448</v>
      </c>
      <c r="G462" s="215" t="s">
        <v>39</v>
      </c>
      <c r="H462" s="215">
        <v>1</v>
      </c>
      <c r="I462" s="234">
        <v>15409</v>
      </c>
      <c r="J462" s="215">
        <v>1</v>
      </c>
      <c r="K462" s="215">
        <v>21</v>
      </c>
      <c r="L462" s="215">
        <v>1</v>
      </c>
      <c r="M462" s="215">
        <v>4</v>
      </c>
      <c r="N462" s="215" t="s">
        <v>1027</v>
      </c>
      <c r="O462" s="215">
        <v>13</v>
      </c>
      <c r="P462" s="235">
        <v>2655563.6430924898</v>
      </c>
      <c r="Q462" s="235"/>
      <c r="R462" s="235">
        <f t="shared" si="7"/>
        <v>2655563.6430924898</v>
      </c>
      <c r="S462" s="235">
        <v>2655563.64</v>
      </c>
      <c r="T462" s="235">
        <v>2021580.1199999999</v>
      </c>
      <c r="U462" s="235">
        <v>2021580.1199999999</v>
      </c>
      <c r="V462" s="235">
        <v>2021580.1199999999</v>
      </c>
    </row>
    <row r="463" spans="1:22" s="214" customFormat="1" ht="15" customHeight="1" x14ac:dyDescent="0.25">
      <c r="A463" s="215" t="s">
        <v>1044</v>
      </c>
      <c r="B463" s="215">
        <v>2</v>
      </c>
      <c r="C463" s="215">
        <v>2</v>
      </c>
      <c r="D463" s="215" t="s">
        <v>1007</v>
      </c>
      <c r="E463" s="215" t="s">
        <v>1008</v>
      </c>
      <c r="F463" s="215">
        <v>448</v>
      </c>
      <c r="G463" s="215" t="s">
        <v>39</v>
      </c>
      <c r="H463" s="215">
        <v>1</v>
      </c>
      <c r="I463" s="234">
        <v>15419</v>
      </c>
      <c r="J463" s="215">
        <v>1</v>
      </c>
      <c r="K463" s="215">
        <v>21</v>
      </c>
      <c r="L463" s="215">
        <v>1</v>
      </c>
      <c r="M463" s="215">
        <v>4</v>
      </c>
      <c r="N463" s="215" t="s">
        <v>1027</v>
      </c>
      <c r="O463" s="215">
        <v>13</v>
      </c>
      <c r="P463" s="235">
        <v>461148.13323704898</v>
      </c>
      <c r="Q463" s="235">
        <v>1205142.8700000001</v>
      </c>
      <c r="R463" s="235">
        <f t="shared" si="7"/>
        <v>1666291.0032370491</v>
      </c>
      <c r="S463" s="235">
        <v>1666291.0032370491</v>
      </c>
      <c r="T463" s="235">
        <v>688396.62</v>
      </c>
      <c r="U463" s="235">
        <v>688396.62</v>
      </c>
      <c r="V463" s="235">
        <v>688396.62</v>
      </c>
    </row>
    <row r="464" spans="1:22" s="214" customFormat="1" ht="15" customHeight="1" x14ac:dyDescent="0.25">
      <c r="A464" s="215" t="s">
        <v>1044</v>
      </c>
      <c r="B464" s="215">
        <v>2</v>
      </c>
      <c r="C464" s="215">
        <v>2</v>
      </c>
      <c r="D464" s="215" t="s">
        <v>1007</v>
      </c>
      <c r="E464" s="215" t="s">
        <v>1008</v>
      </c>
      <c r="F464" s="215">
        <v>448</v>
      </c>
      <c r="G464" s="215" t="s">
        <v>39</v>
      </c>
      <c r="H464" s="215">
        <v>1</v>
      </c>
      <c r="I464" s="234">
        <v>15901</v>
      </c>
      <c r="J464" s="215">
        <v>1</v>
      </c>
      <c r="K464" s="215">
        <v>21</v>
      </c>
      <c r="L464" s="215">
        <v>1</v>
      </c>
      <c r="M464" s="215">
        <v>4</v>
      </c>
      <c r="N464" s="215" t="s">
        <v>1027</v>
      </c>
      <c r="O464" s="215">
        <v>13</v>
      </c>
      <c r="P464" s="235">
        <v>19384527.408658702</v>
      </c>
      <c r="Q464" s="235">
        <v>-24640</v>
      </c>
      <c r="R464" s="235">
        <f t="shared" si="7"/>
        <v>19359887.408658702</v>
      </c>
      <c r="S464" s="235">
        <v>19359887.409999996</v>
      </c>
      <c r="T464" s="235">
        <v>7885504.6999999993</v>
      </c>
      <c r="U464" s="235">
        <v>7885504.6999999993</v>
      </c>
      <c r="V464" s="235">
        <v>7885504.6999999993</v>
      </c>
    </row>
    <row r="465" spans="1:22" s="214" customFormat="1" ht="15" customHeight="1" x14ac:dyDescent="0.25">
      <c r="A465" s="215" t="s">
        <v>1044</v>
      </c>
      <c r="B465" s="215">
        <v>2</v>
      </c>
      <c r="C465" s="215">
        <v>2</v>
      </c>
      <c r="D465" s="215" t="s">
        <v>1007</v>
      </c>
      <c r="E465" s="215" t="s">
        <v>1008</v>
      </c>
      <c r="F465" s="215">
        <v>448</v>
      </c>
      <c r="G465" s="215" t="s">
        <v>39</v>
      </c>
      <c r="H465" s="215">
        <v>1</v>
      </c>
      <c r="I465" s="234">
        <v>17102</v>
      </c>
      <c r="J465" s="215">
        <v>1</v>
      </c>
      <c r="K465" s="215">
        <v>21</v>
      </c>
      <c r="L465" s="215">
        <v>1</v>
      </c>
      <c r="M465" s="215">
        <v>4</v>
      </c>
      <c r="N465" s="215" t="s">
        <v>1027</v>
      </c>
      <c r="O465" s="215">
        <v>13</v>
      </c>
      <c r="P465" s="235">
        <v>0</v>
      </c>
      <c r="Q465" s="235"/>
      <c r="R465" s="235">
        <f t="shared" si="7"/>
        <v>0</v>
      </c>
      <c r="S465" s="235">
        <v>0</v>
      </c>
      <c r="T465" s="235"/>
      <c r="U465" s="235"/>
      <c r="V465" s="235"/>
    </row>
    <row r="466" spans="1:22" s="214" customFormat="1" ht="15" customHeight="1" x14ac:dyDescent="0.25">
      <c r="A466" s="215" t="s">
        <v>1044</v>
      </c>
      <c r="B466" s="215">
        <v>2</v>
      </c>
      <c r="C466" s="215">
        <v>2</v>
      </c>
      <c r="D466" s="215" t="s">
        <v>1007</v>
      </c>
      <c r="E466" s="215" t="s">
        <v>1008</v>
      </c>
      <c r="F466" s="215">
        <v>448</v>
      </c>
      <c r="G466" s="215" t="s">
        <v>39</v>
      </c>
      <c r="H466" s="215">
        <v>1</v>
      </c>
      <c r="I466" s="234">
        <v>17104</v>
      </c>
      <c r="J466" s="215">
        <v>1</v>
      </c>
      <c r="K466" s="215">
        <v>21</v>
      </c>
      <c r="L466" s="215">
        <v>1</v>
      </c>
      <c r="M466" s="215">
        <v>4</v>
      </c>
      <c r="N466" s="215" t="s">
        <v>1027</v>
      </c>
      <c r="O466" s="215">
        <v>13</v>
      </c>
      <c r="P466" s="235">
        <v>441985.20521232736</v>
      </c>
      <c r="Q466" s="235">
        <v>24640</v>
      </c>
      <c r="R466" s="235">
        <f t="shared" si="7"/>
        <v>466625.20521232736</v>
      </c>
      <c r="S466" s="235">
        <v>466625.20521232736</v>
      </c>
      <c r="T466" s="235">
        <v>209440</v>
      </c>
      <c r="U466" s="235">
        <v>209440</v>
      </c>
      <c r="V466" s="235">
        <v>209440</v>
      </c>
    </row>
    <row r="467" spans="1:22" s="214" customFormat="1" ht="15" customHeight="1" x14ac:dyDescent="0.25">
      <c r="A467" s="215" t="s">
        <v>1044</v>
      </c>
      <c r="B467" s="215">
        <v>2</v>
      </c>
      <c r="C467" s="215">
        <v>2</v>
      </c>
      <c r="D467" s="215" t="s">
        <v>1007</v>
      </c>
      <c r="E467" s="215" t="s">
        <v>1008</v>
      </c>
      <c r="F467" s="215">
        <v>448</v>
      </c>
      <c r="G467" s="215" t="s">
        <v>39</v>
      </c>
      <c r="H467" s="215">
        <v>1</v>
      </c>
      <c r="I467" s="234">
        <v>21101</v>
      </c>
      <c r="J467" s="215">
        <v>1</v>
      </c>
      <c r="K467" s="215">
        <v>21</v>
      </c>
      <c r="L467" s="215">
        <v>1</v>
      </c>
      <c r="M467" s="215">
        <v>4</v>
      </c>
      <c r="N467" s="215" t="s">
        <v>1027</v>
      </c>
      <c r="O467" s="215">
        <v>13</v>
      </c>
      <c r="P467" s="235">
        <v>1133624.7829236174</v>
      </c>
      <c r="Q467" s="235"/>
      <c r="R467" s="235">
        <f t="shared" si="7"/>
        <v>1133624.7829236174</v>
      </c>
      <c r="S467" s="235">
        <v>125587.30000000002</v>
      </c>
      <c r="T467" s="235">
        <v>125587.30000000002</v>
      </c>
      <c r="U467" s="235">
        <v>125037.90000000002</v>
      </c>
      <c r="V467" s="235">
        <v>125037.90000000002</v>
      </c>
    </row>
    <row r="468" spans="1:22" s="214" customFormat="1" ht="15" customHeight="1" x14ac:dyDescent="0.25">
      <c r="A468" s="215" t="s">
        <v>1044</v>
      </c>
      <c r="B468" s="215">
        <v>2</v>
      </c>
      <c r="C468" s="215">
        <v>2</v>
      </c>
      <c r="D468" s="215" t="s">
        <v>1007</v>
      </c>
      <c r="E468" s="215" t="s">
        <v>1008</v>
      </c>
      <c r="F468" s="215">
        <v>448</v>
      </c>
      <c r="G468" s="215" t="s">
        <v>39</v>
      </c>
      <c r="H468" s="215">
        <v>1</v>
      </c>
      <c r="I468" s="234">
        <v>21201</v>
      </c>
      <c r="J468" s="215">
        <v>1</v>
      </c>
      <c r="K468" s="215">
        <v>21</v>
      </c>
      <c r="L468" s="215">
        <v>1</v>
      </c>
      <c r="M468" s="215">
        <v>4</v>
      </c>
      <c r="N468" s="215" t="s">
        <v>1027</v>
      </c>
      <c r="O468" s="215">
        <v>13</v>
      </c>
      <c r="P468" s="235">
        <v>194417.23748493221</v>
      </c>
      <c r="Q468" s="235"/>
      <c r="R468" s="235">
        <f t="shared" si="7"/>
        <v>194417.23748493221</v>
      </c>
      <c r="S468" s="235">
        <v>906</v>
      </c>
      <c r="T468" s="235">
        <v>906</v>
      </c>
      <c r="U468" s="235">
        <v>906</v>
      </c>
      <c r="V468" s="235">
        <v>906</v>
      </c>
    </row>
    <row r="469" spans="1:22" s="214" customFormat="1" ht="15" customHeight="1" x14ac:dyDescent="0.25">
      <c r="A469" s="215" t="s">
        <v>1044</v>
      </c>
      <c r="B469" s="215">
        <v>2</v>
      </c>
      <c r="C469" s="215">
        <v>2</v>
      </c>
      <c r="D469" s="215" t="s">
        <v>1007</v>
      </c>
      <c r="E469" s="215" t="s">
        <v>1008</v>
      </c>
      <c r="F469" s="215">
        <v>448</v>
      </c>
      <c r="G469" s="215" t="s">
        <v>39</v>
      </c>
      <c r="H469" s="215">
        <v>1</v>
      </c>
      <c r="I469" s="234">
        <v>21401</v>
      </c>
      <c r="J469" s="215">
        <v>1</v>
      </c>
      <c r="K469" s="215">
        <v>21</v>
      </c>
      <c r="L469" s="215">
        <v>1</v>
      </c>
      <c r="M469" s="215">
        <v>4</v>
      </c>
      <c r="N469" s="215" t="s">
        <v>1027</v>
      </c>
      <c r="O469" s="215">
        <v>13</v>
      </c>
      <c r="P469" s="235">
        <v>351407.40035151551</v>
      </c>
      <c r="Q469" s="235">
        <v>56000</v>
      </c>
      <c r="R469" s="235">
        <f t="shared" si="7"/>
        <v>407407.40035151551</v>
      </c>
      <c r="S469" s="235">
        <v>98094.069999999992</v>
      </c>
      <c r="T469" s="235">
        <v>98094.069999999992</v>
      </c>
      <c r="U469" s="235">
        <v>94694.06</v>
      </c>
      <c r="V469" s="235">
        <v>94694.06</v>
      </c>
    </row>
    <row r="470" spans="1:22" s="214" customFormat="1" ht="15" customHeight="1" x14ac:dyDescent="0.25">
      <c r="A470" s="215" t="s">
        <v>1044</v>
      </c>
      <c r="B470" s="215">
        <v>2</v>
      </c>
      <c r="C470" s="215">
        <v>2</v>
      </c>
      <c r="D470" s="215" t="s">
        <v>1007</v>
      </c>
      <c r="E470" s="215" t="s">
        <v>1008</v>
      </c>
      <c r="F470" s="215">
        <v>448</v>
      </c>
      <c r="G470" s="215" t="s">
        <v>39</v>
      </c>
      <c r="H470" s="215">
        <v>1</v>
      </c>
      <c r="I470" s="234">
        <v>21501</v>
      </c>
      <c r="J470" s="215">
        <v>1</v>
      </c>
      <c r="K470" s="215">
        <v>21</v>
      </c>
      <c r="L470" s="215">
        <v>1</v>
      </c>
      <c r="M470" s="215">
        <v>4</v>
      </c>
      <c r="N470" s="215" t="s">
        <v>1027</v>
      </c>
      <c r="O470" s="215">
        <v>13</v>
      </c>
      <c r="P470" s="235">
        <v>0</v>
      </c>
      <c r="Q470" s="235"/>
      <c r="R470" s="235">
        <f t="shared" si="7"/>
        <v>0</v>
      </c>
      <c r="S470" s="235"/>
      <c r="T470" s="235"/>
      <c r="U470" s="235"/>
      <c r="V470" s="235"/>
    </row>
    <row r="471" spans="1:22" s="214" customFormat="1" ht="15" customHeight="1" x14ac:dyDescent="0.25">
      <c r="A471" s="215" t="s">
        <v>1044</v>
      </c>
      <c r="B471" s="215">
        <v>2</v>
      </c>
      <c r="C471" s="215">
        <v>2</v>
      </c>
      <c r="D471" s="215" t="s">
        <v>1007</v>
      </c>
      <c r="E471" s="215" t="s">
        <v>1008</v>
      </c>
      <c r="F471" s="215">
        <v>448</v>
      </c>
      <c r="G471" s="215" t="s">
        <v>39</v>
      </c>
      <c r="H471" s="215">
        <v>1</v>
      </c>
      <c r="I471" s="234">
        <v>21502</v>
      </c>
      <c r="J471" s="215">
        <v>1</v>
      </c>
      <c r="K471" s="215">
        <v>21</v>
      </c>
      <c r="L471" s="215">
        <v>1</v>
      </c>
      <c r="M471" s="215">
        <v>4</v>
      </c>
      <c r="N471" s="215" t="s">
        <v>1027</v>
      </c>
      <c r="O471" s="215">
        <v>13</v>
      </c>
      <c r="P471" s="235">
        <v>32890.999994999998</v>
      </c>
      <c r="Q471" s="235"/>
      <c r="R471" s="235">
        <f t="shared" si="7"/>
        <v>32890.999994999998</v>
      </c>
      <c r="S471" s="235">
        <v>6325.85</v>
      </c>
      <c r="T471" s="235">
        <v>6325.85</v>
      </c>
      <c r="U471" s="235">
        <v>5580.65</v>
      </c>
      <c r="V471" s="235">
        <v>5580.65</v>
      </c>
    </row>
    <row r="472" spans="1:22" s="214" customFormat="1" ht="15" customHeight="1" x14ac:dyDescent="0.25">
      <c r="A472" s="215" t="s">
        <v>1044</v>
      </c>
      <c r="B472" s="215">
        <v>2</v>
      </c>
      <c r="C472" s="215">
        <v>2</v>
      </c>
      <c r="D472" s="215" t="s">
        <v>1007</v>
      </c>
      <c r="E472" s="215" t="s">
        <v>1008</v>
      </c>
      <c r="F472" s="215">
        <v>448</v>
      </c>
      <c r="G472" s="215" t="s">
        <v>39</v>
      </c>
      <c r="H472" s="215">
        <v>1</v>
      </c>
      <c r="I472" s="234">
        <v>21601</v>
      </c>
      <c r="J472" s="215">
        <v>1</v>
      </c>
      <c r="K472" s="215">
        <v>21</v>
      </c>
      <c r="L472" s="215">
        <v>1</v>
      </c>
      <c r="M472" s="215">
        <v>4</v>
      </c>
      <c r="N472" s="215" t="s">
        <v>1027</v>
      </c>
      <c r="O472" s="215">
        <v>13</v>
      </c>
      <c r="P472" s="235">
        <v>202162.45134055649</v>
      </c>
      <c r="Q472" s="235"/>
      <c r="R472" s="235">
        <f t="shared" si="7"/>
        <v>202162.45134055649</v>
      </c>
      <c r="S472" s="235">
        <v>37047.11</v>
      </c>
      <c r="T472" s="235">
        <v>37047.11</v>
      </c>
      <c r="U472" s="235">
        <v>37047.089999999997</v>
      </c>
      <c r="V472" s="235">
        <v>37047.089999999997</v>
      </c>
    </row>
    <row r="473" spans="1:22" s="214" customFormat="1" ht="15" customHeight="1" x14ac:dyDescent="0.25">
      <c r="A473" s="215" t="s">
        <v>1044</v>
      </c>
      <c r="B473" s="215">
        <v>2</v>
      </c>
      <c r="C473" s="215">
        <v>2</v>
      </c>
      <c r="D473" s="215" t="s">
        <v>1007</v>
      </c>
      <c r="E473" s="215" t="s">
        <v>1008</v>
      </c>
      <c r="F473" s="215">
        <v>448</v>
      </c>
      <c r="G473" s="215" t="s">
        <v>39</v>
      </c>
      <c r="H473" s="215">
        <v>1</v>
      </c>
      <c r="I473" s="234">
        <v>21701</v>
      </c>
      <c r="J473" s="215">
        <v>1</v>
      </c>
      <c r="K473" s="215">
        <v>21</v>
      </c>
      <c r="L473" s="215">
        <v>1</v>
      </c>
      <c r="M473" s="215">
        <v>4</v>
      </c>
      <c r="N473" s="215" t="s">
        <v>1027</v>
      </c>
      <c r="O473" s="215">
        <v>13</v>
      </c>
      <c r="P473" s="235">
        <v>0</v>
      </c>
      <c r="Q473" s="235"/>
      <c r="R473" s="235">
        <f t="shared" si="7"/>
        <v>0</v>
      </c>
      <c r="S473" s="235"/>
      <c r="T473" s="235"/>
      <c r="U473" s="235"/>
      <c r="V473" s="235"/>
    </row>
    <row r="474" spans="1:22" s="214" customFormat="1" ht="15" customHeight="1" x14ac:dyDescent="0.25">
      <c r="A474" s="215" t="s">
        <v>1044</v>
      </c>
      <c r="B474" s="215">
        <v>2</v>
      </c>
      <c r="C474" s="215">
        <v>2</v>
      </c>
      <c r="D474" s="215" t="s">
        <v>1007</v>
      </c>
      <c r="E474" s="215" t="s">
        <v>1008</v>
      </c>
      <c r="F474" s="215">
        <v>448</v>
      </c>
      <c r="G474" s="215" t="s">
        <v>39</v>
      </c>
      <c r="H474" s="215">
        <v>1</v>
      </c>
      <c r="I474" s="234">
        <v>21801</v>
      </c>
      <c r="J474" s="215">
        <v>1</v>
      </c>
      <c r="K474" s="215">
        <v>21</v>
      </c>
      <c r="L474" s="215">
        <v>1</v>
      </c>
      <c r="M474" s="215">
        <v>4</v>
      </c>
      <c r="N474" s="215" t="s">
        <v>1027</v>
      </c>
      <c r="O474" s="237">
        <v>13</v>
      </c>
      <c r="P474" s="235">
        <v>200591.73921926779</v>
      </c>
      <c r="Q474" s="235">
        <v>745.29</v>
      </c>
      <c r="R474" s="235">
        <f t="shared" si="7"/>
        <v>201337.0292192678</v>
      </c>
      <c r="S474" s="235">
        <v>156572</v>
      </c>
      <c r="T474" s="235">
        <v>156572</v>
      </c>
      <c r="U474" s="235">
        <v>156572</v>
      </c>
      <c r="V474" s="235">
        <v>156572</v>
      </c>
    </row>
    <row r="475" spans="1:22" s="214" customFormat="1" ht="15" customHeight="1" x14ac:dyDescent="0.25">
      <c r="A475" s="215" t="s">
        <v>1044</v>
      </c>
      <c r="B475" s="215">
        <v>2</v>
      </c>
      <c r="C475" s="215">
        <v>2</v>
      </c>
      <c r="D475" s="215" t="s">
        <v>1007</v>
      </c>
      <c r="E475" s="215" t="s">
        <v>1008</v>
      </c>
      <c r="F475" s="215">
        <v>448</v>
      </c>
      <c r="G475" s="215" t="s">
        <v>39</v>
      </c>
      <c r="H475" s="215">
        <v>1</v>
      </c>
      <c r="I475" s="234">
        <v>21802</v>
      </c>
      <c r="J475" s="215">
        <v>1</v>
      </c>
      <c r="K475" s="215">
        <v>21</v>
      </c>
      <c r="L475" s="215">
        <v>1</v>
      </c>
      <c r="M475" s="215">
        <v>4</v>
      </c>
      <c r="N475" s="215" t="s">
        <v>1027</v>
      </c>
      <c r="O475" s="237">
        <v>13</v>
      </c>
      <c r="P475" s="235">
        <v>0</v>
      </c>
      <c r="Q475" s="235"/>
      <c r="R475" s="235">
        <f t="shared" si="7"/>
        <v>0</v>
      </c>
      <c r="S475" s="235"/>
      <c r="T475" s="235"/>
      <c r="U475" s="235"/>
      <c r="V475" s="235"/>
    </row>
    <row r="476" spans="1:22" s="214" customFormat="1" ht="15" customHeight="1" x14ac:dyDescent="0.25">
      <c r="A476" s="215" t="s">
        <v>1044</v>
      </c>
      <c r="B476" s="215">
        <v>2</v>
      </c>
      <c r="C476" s="215">
        <v>2</v>
      </c>
      <c r="D476" s="215" t="s">
        <v>1007</v>
      </c>
      <c r="E476" s="215" t="s">
        <v>1008</v>
      </c>
      <c r="F476" s="215">
        <v>448</v>
      </c>
      <c r="G476" s="215" t="s">
        <v>39</v>
      </c>
      <c r="H476" s="215">
        <v>1</v>
      </c>
      <c r="I476" s="234">
        <v>22101</v>
      </c>
      <c r="J476" s="215">
        <v>1</v>
      </c>
      <c r="K476" s="215">
        <v>21</v>
      </c>
      <c r="L476" s="215">
        <v>1</v>
      </c>
      <c r="M476" s="215">
        <v>4</v>
      </c>
      <c r="N476" s="215" t="s">
        <v>1027</v>
      </c>
      <c r="O476" s="215">
        <v>13</v>
      </c>
      <c r="P476" s="235">
        <v>216992.95548414555</v>
      </c>
      <c r="Q476" s="235">
        <v>50000</v>
      </c>
      <c r="R476" s="235">
        <f t="shared" si="7"/>
        <v>266992.95548414555</v>
      </c>
      <c r="S476" s="235">
        <v>140786.32</v>
      </c>
      <c r="T476" s="235">
        <v>140786.32</v>
      </c>
      <c r="U476" s="235">
        <v>134900.82</v>
      </c>
      <c r="V476" s="235">
        <v>134900.82</v>
      </c>
    </row>
    <row r="477" spans="1:22" s="214" customFormat="1" ht="15" customHeight="1" x14ac:dyDescent="0.25">
      <c r="A477" s="215" t="s">
        <v>1044</v>
      </c>
      <c r="B477" s="215">
        <v>2</v>
      </c>
      <c r="C477" s="215">
        <v>2</v>
      </c>
      <c r="D477" s="215" t="s">
        <v>1007</v>
      </c>
      <c r="E477" s="215" t="s">
        <v>1008</v>
      </c>
      <c r="F477" s="215">
        <v>448</v>
      </c>
      <c r="G477" s="215" t="s">
        <v>39</v>
      </c>
      <c r="H477" s="215">
        <v>1</v>
      </c>
      <c r="I477" s="234">
        <v>22106</v>
      </c>
      <c r="J477" s="215">
        <v>1</v>
      </c>
      <c r="K477" s="215">
        <v>21</v>
      </c>
      <c r="L477" s="215">
        <v>1</v>
      </c>
      <c r="M477" s="215">
        <v>4</v>
      </c>
      <c r="N477" s="215" t="s">
        <v>1027</v>
      </c>
      <c r="O477" s="215">
        <v>13</v>
      </c>
      <c r="P477" s="235">
        <v>175693.57651650545</v>
      </c>
      <c r="Q477" s="235"/>
      <c r="R477" s="235">
        <f t="shared" si="7"/>
        <v>175693.57651650545</v>
      </c>
      <c r="S477" s="235">
        <v>43290.5</v>
      </c>
      <c r="T477" s="235">
        <v>43290.5</v>
      </c>
      <c r="U477" s="235">
        <v>14662.5</v>
      </c>
      <c r="V477" s="235">
        <v>14662.5</v>
      </c>
    </row>
    <row r="478" spans="1:22" s="214" customFormat="1" ht="15" customHeight="1" x14ac:dyDescent="0.25">
      <c r="A478" s="215" t="s">
        <v>1044</v>
      </c>
      <c r="B478" s="215">
        <v>2</v>
      </c>
      <c r="C478" s="215">
        <v>2</v>
      </c>
      <c r="D478" s="215" t="s">
        <v>1007</v>
      </c>
      <c r="E478" s="215" t="s">
        <v>1008</v>
      </c>
      <c r="F478" s="215">
        <v>448</v>
      </c>
      <c r="G478" s="215" t="s">
        <v>39</v>
      </c>
      <c r="H478" s="215">
        <v>1</v>
      </c>
      <c r="I478" s="234">
        <v>22301</v>
      </c>
      <c r="J478" s="215">
        <v>1</v>
      </c>
      <c r="K478" s="215">
        <v>21</v>
      </c>
      <c r="L478" s="215">
        <v>1</v>
      </c>
      <c r="M478" s="215">
        <v>4</v>
      </c>
      <c r="N478" s="215" t="s">
        <v>1027</v>
      </c>
      <c r="O478" s="215">
        <v>13</v>
      </c>
      <c r="P478" s="235">
        <v>369.47199999999998</v>
      </c>
      <c r="Q478" s="235">
        <v>24673.26</v>
      </c>
      <c r="R478" s="235">
        <f t="shared" si="7"/>
        <v>25042.732</v>
      </c>
      <c r="S478" s="235">
        <v>1194.03</v>
      </c>
      <c r="T478" s="235">
        <v>1194.03</v>
      </c>
      <c r="U478" s="235">
        <v>1194.03</v>
      </c>
      <c r="V478" s="235">
        <v>1194.03</v>
      </c>
    </row>
    <row r="479" spans="1:22" s="214" customFormat="1" ht="15" customHeight="1" x14ac:dyDescent="0.25">
      <c r="A479" s="215" t="s">
        <v>1044</v>
      </c>
      <c r="B479" s="215">
        <v>2</v>
      </c>
      <c r="C479" s="215">
        <v>2</v>
      </c>
      <c r="D479" s="215" t="s">
        <v>1007</v>
      </c>
      <c r="E479" s="215" t="s">
        <v>1008</v>
      </c>
      <c r="F479" s="215">
        <v>448</v>
      </c>
      <c r="G479" s="215" t="s">
        <v>39</v>
      </c>
      <c r="H479" s="215">
        <v>1</v>
      </c>
      <c r="I479" s="234">
        <v>23901</v>
      </c>
      <c r="J479" s="215">
        <v>1</v>
      </c>
      <c r="K479" s="215">
        <v>21</v>
      </c>
      <c r="L479" s="215">
        <v>1</v>
      </c>
      <c r="M479" s="215">
        <v>4</v>
      </c>
      <c r="N479" s="215" t="s">
        <v>1027</v>
      </c>
      <c r="O479" s="237">
        <v>13</v>
      </c>
      <c r="P479" s="235">
        <v>7291594.7244469412</v>
      </c>
      <c r="Q479" s="235">
        <v>8337.56</v>
      </c>
      <c r="R479" s="235">
        <f t="shared" si="7"/>
        <v>7299932.2844469408</v>
      </c>
      <c r="S479" s="235">
        <v>1121879.3800000001</v>
      </c>
      <c r="T479" s="235">
        <v>1121879.3800000001</v>
      </c>
      <c r="U479" s="235">
        <v>561894.64</v>
      </c>
      <c r="V479" s="235">
        <v>561894.64</v>
      </c>
    </row>
    <row r="480" spans="1:22" s="214" customFormat="1" ht="15" customHeight="1" x14ac:dyDescent="0.25">
      <c r="A480" s="215" t="s">
        <v>1044</v>
      </c>
      <c r="B480" s="215">
        <v>2</v>
      </c>
      <c r="C480" s="215">
        <v>2</v>
      </c>
      <c r="D480" s="215" t="s">
        <v>1007</v>
      </c>
      <c r="E480" s="215" t="s">
        <v>1008</v>
      </c>
      <c r="F480" s="215">
        <v>448</v>
      </c>
      <c r="G480" s="215" t="s">
        <v>39</v>
      </c>
      <c r="H480" s="215">
        <v>1</v>
      </c>
      <c r="I480" s="234">
        <v>24201</v>
      </c>
      <c r="J480" s="215">
        <v>1</v>
      </c>
      <c r="K480" s="215">
        <v>21</v>
      </c>
      <c r="L480" s="215">
        <v>1</v>
      </c>
      <c r="M480" s="215">
        <v>4</v>
      </c>
      <c r="N480" s="215" t="s">
        <v>1027</v>
      </c>
      <c r="O480" s="215">
        <v>13</v>
      </c>
      <c r="P480" s="235">
        <v>144727.14518984672</v>
      </c>
      <c r="Q480" s="235">
        <v>175000</v>
      </c>
      <c r="R480" s="235">
        <f t="shared" si="7"/>
        <v>319727.14518984675</v>
      </c>
      <c r="S480" s="235">
        <v>32920.32</v>
      </c>
      <c r="T480" s="235">
        <v>32920.32</v>
      </c>
      <c r="U480" s="235">
        <v>32920.32</v>
      </c>
      <c r="V480" s="235">
        <v>32920.32</v>
      </c>
    </row>
    <row r="481" spans="1:22" s="214" customFormat="1" ht="15" customHeight="1" x14ac:dyDescent="0.25">
      <c r="A481" s="215" t="s">
        <v>1044</v>
      </c>
      <c r="B481" s="215">
        <v>2</v>
      </c>
      <c r="C481" s="215">
        <v>2</v>
      </c>
      <c r="D481" s="215" t="s">
        <v>1007</v>
      </c>
      <c r="E481" s="215" t="s">
        <v>1008</v>
      </c>
      <c r="F481" s="215">
        <v>448</v>
      </c>
      <c r="G481" s="215" t="s">
        <v>39</v>
      </c>
      <c r="H481" s="215">
        <v>1</v>
      </c>
      <c r="I481" s="234">
        <v>24301</v>
      </c>
      <c r="J481" s="215">
        <v>1</v>
      </c>
      <c r="K481" s="215">
        <v>21</v>
      </c>
      <c r="L481" s="215">
        <v>1</v>
      </c>
      <c r="M481" s="215">
        <v>4</v>
      </c>
      <c r="N481" s="215" t="s">
        <v>1027</v>
      </c>
      <c r="O481" s="237">
        <v>13</v>
      </c>
      <c r="P481" s="235">
        <v>0</v>
      </c>
      <c r="Q481" s="235"/>
      <c r="R481" s="235">
        <f t="shared" si="7"/>
        <v>0</v>
      </c>
      <c r="S481" s="235"/>
      <c r="T481" s="235"/>
      <c r="U481" s="235"/>
      <c r="V481" s="235"/>
    </row>
    <row r="482" spans="1:22" s="214" customFormat="1" ht="15" customHeight="1" x14ac:dyDescent="0.25">
      <c r="A482" s="215" t="s">
        <v>1044</v>
      </c>
      <c r="B482" s="215">
        <v>2</v>
      </c>
      <c r="C482" s="215">
        <v>2</v>
      </c>
      <c r="D482" s="215" t="s">
        <v>1007</v>
      </c>
      <c r="E482" s="215" t="s">
        <v>1008</v>
      </c>
      <c r="F482" s="215">
        <v>448</v>
      </c>
      <c r="G482" s="215" t="s">
        <v>39</v>
      </c>
      <c r="H482" s="215">
        <v>1</v>
      </c>
      <c r="I482" s="234">
        <v>24401</v>
      </c>
      <c r="J482" s="215">
        <v>1</v>
      </c>
      <c r="K482" s="215">
        <v>21</v>
      </c>
      <c r="L482" s="215">
        <v>1</v>
      </c>
      <c r="M482" s="215">
        <v>4</v>
      </c>
      <c r="N482" s="215" t="s">
        <v>1027</v>
      </c>
      <c r="O482" s="215">
        <v>13</v>
      </c>
      <c r="P482" s="235">
        <v>0</v>
      </c>
      <c r="Q482" s="235"/>
      <c r="R482" s="235">
        <f t="shared" si="7"/>
        <v>0</v>
      </c>
      <c r="S482" s="235"/>
      <c r="T482" s="235"/>
      <c r="U482" s="235"/>
      <c r="V482" s="235"/>
    </row>
    <row r="483" spans="1:22" s="214" customFormat="1" ht="15" customHeight="1" x14ac:dyDescent="0.25">
      <c r="A483" s="215" t="s">
        <v>1044</v>
      </c>
      <c r="B483" s="215">
        <v>2</v>
      </c>
      <c r="C483" s="215">
        <v>2</v>
      </c>
      <c r="D483" s="215" t="s">
        <v>1007</v>
      </c>
      <c r="E483" s="215" t="s">
        <v>1008</v>
      </c>
      <c r="F483" s="215">
        <v>448</v>
      </c>
      <c r="G483" s="215" t="s">
        <v>39</v>
      </c>
      <c r="H483" s="215">
        <v>1</v>
      </c>
      <c r="I483" s="234">
        <v>24501</v>
      </c>
      <c r="J483" s="215">
        <v>1</v>
      </c>
      <c r="K483" s="215">
        <v>21</v>
      </c>
      <c r="L483" s="215">
        <v>1</v>
      </c>
      <c r="M483" s="215">
        <v>4</v>
      </c>
      <c r="N483" s="215" t="s">
        <v>1027</v>
      </c>
      <c r="O483" s="215">
        <v>13</v>
      </c>
      <c r="P483" s="235">
        <v>0</v>
      </c>
      <c r="Q483" s="235"/>
      <c r="R483" s="235">
        <f t="shared" si="7"/>
        <v>0</v>
      </c>
      <c r="S483" s="235"/>
      <c r="T483" s="235"/>
      <c r="U483" s="235"/>
      <c r="V483" s="235"/>
    </row>
    <row r="484" spans="1:22" s="214" customFormat="1" ht="15" customHeight="1" x14ac:dyDescent="0.25">
      <c r="A484" s="215" t="s">
        <v>1044</v>
      </c>
      <c r="B484" s="215">
        <v>2</v>
      </c>
      <c r="C484" s="215">
        <v>2</v>
      </c>
      <c r="D484" s="215" t="s">
        <v>1007</v>
      </c>
      <c r="E484" s="215" t="s">
        <v>1008</v>
      </c>
      <c r="F484" s="215">
        <v>448</v>
      </c>
      <c r="G484" s="215" t="s">
        <v>39</v>
      </c>
      <c r="H484" s="215">
        <v>1</v>
      </c>
      <c r="I484" s="234">
        <v>24601</v>
      </c>
      <c r="J484" s="215">
        <v>1</v>
      </c>
      <c r="K484" s="215">
        <v>21</v>
      </c>
      <c r="L484" s="215">
        <v>1</v>
      </c>
      <c r="M484" s="215">
        <v>4</v>
      </c>
      <c r="N484" s="215" t="s">
        <v>1027</v>
      </c>
      <c r="O484" s="237">
        <v>13</v>
      </c>
      <c r="P484" s="235">
        <v>573666.95066466124</v>
      </c>
      <c r="Q484" s="235">
        <v>-18294.07</v>
      </c>
      <c r="R484" s="235">
        <f t="shared" si="7"/>
        <v>555372.88066466129</v>
      </c>
      <c r="S484" s="235">
        <v>211668.12</v>
      </c>
      <c r="T484" s="235">
        <v>211668.12</v>
      </c>
      <c r="U484" s="235">
        <v>205399.49</v>
      </c>
      <c r="V484" s="235">
        <v>205399.49</v>
      </c>
    </row>
    <row r="485" spans="1:22" s="214" customFormat="1" ht="15" customHeight="1" x14ac:dyDescent="0.25">
      <c r="A485" s="215" t="s">
        <v>1044</v>
      </c>
      <c r="B485" s="215">
        <v>2</v>
      </c>
      <c r="C485" s="215">
        <v>2</v>
      </c>
      <c r="D485" s="215" t="s">
        <v>1007</v>
      </c>
      <c r="E485" s="215" t="s">
        <v>1008</v>
      </c>
      <c r="F485" s="215">
        <v>448</v>
      </c>
      <c r="G485" s="215" t="s">
        <v>39</v>
      </c>
      <c r="H485" s="215">
        <v>1</v>
      </c>
      <c r="I485" s="234">
        <v>24801</v>
      </c>
      <c r="J485" s="215">
        <v>1</v>
      </c>
      <c r="K485" s="215">
        <v>21</v>
      </c>
      <c r="L485" s="215">
        <v>1</v>
      </c>
      <c r="M485" s="215">
        <v>4</v>
      </c>
      <c r="N485" s="215" t="s">
        <v>1027</v>
      </c>
      <c r="O485" s="237">
        <v>13</v>
      </c>
      <c r="P485" s="235">
        <v>0</v>
      </c>
      <c r="Q485" s="235"/>
      <c r="R485" s="235">
        <f t="shared" si="7"/>
        <v>0</v>
      </c>
      <c r="S485" s="235"/>
      <c r="T485" s="235"/>
      <c r="U485" s="235"/>
      <c r="V485" s="235"/>
    </row>
    <row r="486" spans="1:22" s="214" customFormat="1" ht="15" customHeight="1" x14ac:dyDescent="0.25">
      <c r="A486" s="215" t="s">
        <v>1044</v>
      </c>
      <c r="B486" s="215">
        <v>2</v>
      </c>
      <c r="C486" s="215">
        <v>2</v>
      </c>
      <c r="D486" s="215" t="s">
        <v>1007</v>
      </c>
      <c r="E486" s="215" t="s">
        <v>1008</v>
      </c>
      <c r="F486" s="215">
        <v>448</v>
      </c>
      <c r="G486" s="215" t="s">
        <v>39</v>
      </c>
      <c r="H486" s="215">
        <v>1</v>
      </c>
      <c r="I486" s="234">
        <v>24901</v>
      </c>
      <c r="J486" s="215">
        <v>1</v>
      </c>
      <c r="K486" s="215">
        <v>21</v>
      </c>
      <c r="L486" s="215">
        <v>1</v>
      </c>
      <c r="M486" s="215">
        <v>4</v>
      </c>
      <c r="N486" s="215" t="s">
        <v>1027</v>
      </c>
      <c r="O486" s="215">
        <v>13</v>
      </c>
      <c r="P486" s="235">
        <v>0</v>
      </c>
      <c r="Q486" s="235">
        <v>175000</v>
      </c>
      <c r="R486" s="235">
        <f t="shared" si="7"/>
        <v>175000</v>
      </c>
      <c r="S486" s="235"/>
      <c r="T486" s="235"/>
      <c r="U486" s="235"/>
      <c r="V486" s="235"/>
    </row>
    <row r="487" spans="1:22" s="214" customFormat="1" ht="14.25" customHeight="1" x14ac:dyDescent="0.25">
      <c r="A487" s="215" t="s">
        <v>1044</v>
      </c>
      <c r="B487" s="215">
        <v>2</v>
      </c>
      <c r="C487" s="215">
        <v>2</v>
      </c>
      <c r="D487" s="215" t="s">
        <v>1007</v>
      </c>
      <c r="E487" s="215" t="s">
        <v>1008</v>
      </c>
      <c r="F487" s="215">
        <v>448</v>
      </c>
      <c r="G487" s="215" t="s">
        <v>39</v>
      </c>
      <c r="H487" s="215">
        <v>1</v>
      </c>
      <c r="I487" s="234">
        <v>25101</v>
      </c>
      <c r="J487" s="215">
        <v>1</v>
      </c>
      <c r="K487" s="215">
        <v>21</v>
      </c>
      <c r="L487" s="215">
        <v>1</v>
      </c>
      <c r="M487" s="215">
        <v>4</v>
      </c>
      <c r="N487" s="215" t="s">
        <v>1027</v>
      </c>
      <c r="O487" s="237">
        <v>13</v>
      </c>
      <c r="P487" s="235">
        <v>0</v>
      </c>
      <c r="Q487" s="235"/>
      <c r="R487" s="235">
        <f t="shared" si="7"/>
        <v>0</v>
      </c>
      <c r="S487" s="235"/>
      <c r="T487" s="235"/>
      <c r="U487" s="235"/>
      <c r="V487" s="235"/>
    </row>
    <row r="488" spans="1:22" s="214" customFormat="1" ht="15" customHeight="1" x14ac:dyDescent="0.25">
      <c r="A488" s="215" t="s">
        <v>1044</v>
      </c>
      <c r="B488" s="215">
        <v>2</v>
      </c>
      <c r="C488" s="215">
        <v>2</v>
      </c>
      <c r="D488" s="215" t="s">
        <v>1007</v>
      </c>
      <c r="E488" s="215" t="s">
        <v>1008</v>
      </c>
      <c r="F488" s="215">
        <v>448</v>
      </c>
      <c r="G488" s="215" t="s">
        <v>39</v>
      </c>
      <c r="H488" s="215">
        <v>1</v>
      </c>
      <c r="I488" s="234">
        <v>25201</v>
      </c>
      <c r="J488" s="215">
        <v>1</v>
      </c>
      <c r="K488" s="215">
        <v>21</v>
      </c>
      <c r="L488" s="215">
        <v>1</v>
      </c>
      <c r="M488" s="215">
        <v>4</v>
      </c>
      <c r="N488" s="215" t="s">
        <v>1027</v>
      </c>
      <c r="O488" s="237">
        <v>13</v>
      </c>
      <c r="P488" s="235">
        <v>0</v>
      </c>
      <c r="Q488" s="235"/>
      <c r="R488" s="235">
        <f t="shared" si="7"/>
        <v>0</v>
      </c>
      <c r="S488" s="235"/>
      <c r="T488" s="235"/>
      <c r="U488" s="235"/>
      <c r="V488" s="235"/>
    </row>
    <row r="489" spans="1:22" s="214" customFormat="1" ht="15" customHeight="1" x14ac:dyDescent="0.25">
      <c r="A489" s="215" t="s">
        <v>1044</v>
      </c>
      <c r="B489" s="215">
        <v>2</v>
      </c>
      <c r="C489" s="215">
        <v>2</v>
      </c>
      <c r="D489" s="215" t="s">
        <v>1007</v>
      </c>
      <c r="E489" s="215" t="s">
        <v>1008</v>
      </c>
      <c r="F489" s="215">
        <v>448</v>
      </c>
      <c r="G489" s="215" t="s">
        <v>39</v>
      </c>
      <c r="H489" s="215">
        <v>1</v>
      </c>
      <c r="I489" s="234">
        <v>25301</v>
      </c>
      <c r="J489" s="215">
        <v>1</v>
      </c>
      <c r="K489" s="215">
        <v>21</v>
      </c>
      <c r="L489" s="215">
        <v>1</v>
      </c>
      <c r="M489" s="215">
        <v>4</v>
      </c>
      <c r="N489" s="215" t="s">
        <v>1027</v>
      </c>
      <c r="O489" s="215">
        <v>13</v>
      </c>
      <c r="P489" s="235">
        <v>16682.75722714129</v>
      </c>
      <c r="Q489" s="235">
        <v>67576.22</v>
      </c>
      <c r="R489" s="235">
        <f t="shared" si="7"/>
        <v>84258.977227141295</v>
      </c>
      <c r="S489" s="235">
        <v>35123.79</v>
      </c>
      <c r="T489" s="235">
        <v>35123.79</v>
      </c>
      <c r="U489" s="235">
        <v>35123.79</v>
      </c>
      <c r="V489" s="235">
        <v>35123.79</v>
      </c>
    </row>
    <row r="490" spans="1:22" s="214" customFormat="1" ht="15" customHeight="1" x14ac:dyDescent="0.25">
      <c r="A490" s="215" t="s">
        <v>1044</v>
      </c>
      <c r="B490" s="215">
        <v>2</v>
      </c>
      <c r="C490" s="215">
        <v>2</v>
      </c>
      <c r="D490" s="215" t="s">
        <v>1007</v>
      </c>
      <c r="E490" s="215" t="s">
        <v>1008</v>
      </c>
      <c r="F490" s="215">
        <v>448</v>
      </c>
      <c r="G490" s="215" t="s">
        <v>39</v>
      </c>
      <c r="H490" s="215">
        <v>1</v>
      </c>
      <c r="I490" s="234">
        <v>25501</v>
      </c>
      <c r="J490" s="215">
        <v>1</v>
      </c>
      <c r="K490" s="215">
        <v>21</v>
      </c>
      <c r="L490" s="215">
        <v>1</v>
      </c>
      <c r="M490" s="215">
        <v>4</v>
      </c>
      <c r="N490" s="215" t="s">
        <v>1027</v>
      </c>
      <c r="O490" s="237">
        <v>13</v>
      </c>
      <c r="P490" s="235">
        <v>0</v>
      </c>
      <c r="Q490" s="235"/>
      <c r="R490" s="235">
        <f t="shared" si="7"/>
        <v>0</v>
      </c>
      <c r="S490" s="235"/>
      <c r="T490" s="235"/>
      <c r="U490" s="235"/>
      <c r="V490" s="235"/>
    </row>
    <row r="491" spans="1:22" s="214" customFormat="1" ht="15" customHeight="1" x14ac:dyDescent="0.25">
      <c r="A491" s="215" t="s">
        <v>1044</v>
      </c>
      <c r="B491" s="215">
        <v>2</v>
      </c>
      <c r="C491" s="215">
        <v>2</v>
      </c>
      <c r="D491" s="215" t="s">
        <v>1007</v>
      </c>
      <c r="E491" s="215" t="s">
        <v>1008</v>
      </c>
      <c r="F491" s="215">
        <v>448</v>
      </c>
      <c r="G491" s="215" t="s">
        <v>39</v>
      </c>
      <c r="H491" s="215">
        <v>1</v>
      </c>
      <c r="I491" s="234">
        <v>25901</v>
      </c>
      <c r="J491" s="215">
        <v>1</v>
      </c>
      <c r="K491" s="215">
        <v>21</v>
      </c>
      <c r="L491" s="215">
        <v>1</v>
      </c>
      <c r="M491" s="215">
        <v>4</v>
      </c>
      <c r="N491" s="215" t="s">
        <v>1027</v>
      </c>
      <c r="O491" s="237">
        <v>13</v>
      </c>
      <c r="P491" s="235">
        <v>8829524.1877841018</v>
      </c>
      <c r="Q491" s="235">
        <v>-161077.89000000001</v>
      </c>
      <c r="R491" s="235">
        <f t="shared" si="7"/>
        <v>8668446.2977841012</v>
      </c>
      <c r="S491" s="235">
        <v>108926.28</v>
      </c>
      <c r="T491" s="235">
        <v>108926.28</v>
      </c>
      <c r="U491" s="235">
        <v>55566.28</v>
      </c>
      <c r="V491" s="235">
        <v>55566.28</v>
      </c>
    </row>
    <row r="492" spans="1:22" s="214" customFormat="1" ht="15" customHeight="1" x14ac:dyDescent="0.25">
      <c r="A492" s="215" t="s">
        <v>1044</v>
      </c>
      <c r="B492" s="215">
        <v>2</v>
      </c>
      <c r="C492" s="215">
        <v>2</v>
      </c>
      <c r="D492" s="215" t="s">
        <v>1007</v>
      </c>
      <c r="E492" s="215" t="s">
        <v>1008</v>
      </c>
      <c r="F492" s="215">
        <v>448</v>
      </c>
      <c r="G492" s="215" t="s">
        <v>39</v>
      </c>
      <c r="H492" s="215">
        <v>1</v>
      </c>
      <c r="I492" s="234">
        <v>26101</v>
      </c>
      <c r="J492" s="215">
        <v>1</v>
      </c>
      <c r="K492" s="215">
        <v>21</v>
      </c>
      <c r="L492" s="215">
        <v>1</v>
      </c>
      <c r="M492" s="215">
        <v>4</v>
      </c>
      <c r="N492" s="215" t="s">
        <v>1027</v>
      </c>
      <c r="O492" s="215">
        <v>13</v>
      </c>
      <c r="P492" s="235">
        <v>6707408.6438521994</v>
      </c>
      <c r="Q492" s="235">
        <v>-56000</v>
      </c>
      <c r="R492" s="235">
        <f t="shared" si="7"/>
        <v>6651408.6438521994</v>
      </c>
      <c r="S492" s="235">
        <v>4563588.63</v>
      </c>
      <c r="T492" s="235">
        <v>4563588.63</v>
      </c>
      <c r="U492" s="235">
        <v>3824081.0900000003</v>
      </c>
      <c r="V492" s="235">
        <v>3824081.0900000003</v>
      </c>
    </row>
    <row r="493" spans="1:22" s="214" customFormat="1" ht="15" customHeight="1" x14ac:dyDescent="0.25">
      <c r="A493" s="215" t="s">
        <v>1044</v>
      </c>
      <c r="B493" s="215">
        <v>2</v>
      </c>
      <c r="C493" s="215">
        <v>2</v>
      </c>
      <c r="D493" s="215" t="s">
        <v>1007</v>
      </c>
      <c r="E493" s="215" t="s">
        <v>1008</v>
      </c>
      <c r="F493" s="215">
        <v>448</v>
      </c>
      <c r="G493" s="215" t="s">
        <v>39</v>
      </c>
      <c r="H493" s="215">
        <v>1</v>
      </c>
      <c r="I493" s="234">
        <v>26102</v>
      </c>
      <c r="J493" s="215">
        <v>1</v>
      </c>
      <c r="K493" s="215">
        <v>21</v>
      </c>
      <c r="L493" s="215">
        <v>1</v>
      </c>
      <c r="M493" s="215">
        <v>4</v>
      </c>
      <c r="N493" s="215" t="s">
        <v>1027</v>
      </c>
      <c r="O493" s="215">
        <v>13</v>
      </c>
      <c r="P493" s="235">
        <v>457520.430311809</v>
      </c>
      <c r="Q493" s="235">
        <v>250000</v>
      </c>
      <c r="R493" s="235">
        <f t="shared" si="7"/>
        <v>707520.43031180906</v>
      </c>
      <c r="S493" s="235">
        <v>336636.1</v>
      </c>
      <c r="T493" s="235">
        <v>336636.1</v>
      </c>
      <c r="U493" s="235">
        <v>280898.19999999995</v>
      </c>
      <c r="V493" s="235">
        <v>280898.19999999995</v>
      </c>
    </row>
    <row r="494" spans="1:22" s="214" customFormat="1" ht="15" customHeight="1" x14ac:dyDescent="0.25">
      <c r="A494" s="215" t="s">
        <v>1044</v>
      </c>
      <c r="B494" s="215">
        <v>2</v>
      </c>
      <c r="C494" s="215">
        <v>2</v>
      </c>
      <c r="D494" s="215" t="s">
        <v>1007</v>
      </c>
      <c r="E494" s="215" t="s">
        <v>1008</v>
      </c>
      <c r="F494" s="215">
        <v>448</v>
      </c>
      <c r="G494" s="215" t="s">
        <v>39</v>
      </c>
      <c r="H494" s="215">
        <v>1</v>
      </c>
      <c r="I494" s="234">
        <v>27101</v>
      </c>
      <c r="J494" s="215">
        <v>1</v>
      </c>
      <c r="K494" s="215">
        <v>21</v>
      </c>
      <c r="L494" s="215">
        <v>1</v>
      </c>
      <c r="M494" s="215">
        <v>4</v>
      </c>
      <c r="N494" s="215" t="s">
        <v>1027</v>
      </c>
      <c r="O494" s="215">
        <v>13</v>
      </c>
      <c r="P494" s="235">
        <v>2195656.5958342836</v>
      </c>
      <c r="Q494" s="235"/>
      <c r="R494" s="235">
        <f t="shared" si="7"/>
        <v>2195656.5958342836</v>
      </c>
      <c r="S494" s="242"/>
      <c r="T494" s="242"/>
      <c r="U494" s="242"/>
      <c r="V494" s="242"/>
    </row>
    <row r="495" spans="1:22" s="214" customFormat="1" ht="15" customHeight="1" x14ac:dyDescent="0.25">
      <c r="A495" s="215" t="s">
        <v>1044</v>
      </c>
      <c r="B495" s="215">
        <v>2</v>
      </c>
      <c r="C495" s="215">
        <v>2</v>
      </c>
      <c r="D495" s="215" t="s">
        <v>1007</v>
      </c>
      <c r="E495" s="215" t="s">
        <v>1008</v>
      </c>
      <c r="F495" s="215">
        <v>448</v>
      </c>
      <c r="G495" s="215" t="s">
        <v>39</v>
      </c>
      <c r="H495" s="215">
        <v>1</v>
      </c>
      <c r="I495" s="234">
        <v>27201</v>
      </c>
      <c r="J495" s="215">
        <v>1</v>
      </c>
      <c r="K495" s="215">
        <v>21</v>
      </c>
      <c r="L495" s="215">
        <v>1</v>
      </c>
      <c r="M495" s="215">
        <v>4</v>
      </c>
      <c r="N495" s="215" t="s">
        <v>1027</v>
      </c>
      <c r="O495" s="215">
        <v>13</v>
      </c>
      <c r="P495" s="235">
        <v>177230.01834742585</v>
      </c>
      <c r="Q495" s="235"/>
      <c r="R495" s="235">
        <f t="shared" si="7"/>
        <v>177230.01834742585</v>
      </c>
      <c r="S495" s="242">
        <v>49408.73</v>
      </c>
      <c r="T495" s="242">
        <v>49408.73</v>
      </c>
      <c r="U495" s="242">
        <v>49119.73</v>
      </c>
      <c r="V495" s="242">
        <v>49119.73</v>
      </c>
    </row>
    <row r="496" spans="1:22" s="214" customFormat="1" ht="15" customHeight="1" x14ac:dyDescent="0.25">
      <c r="A496" s="215" t="s">
        <v>1044</v>
      </c>
      <c r="B496" s="215">
        <v>2</v>
      </c>
      <c r="C496" s="215">
        <v>2</v>
      </c>
      <c r="D496" s="215" t="s">
        <v>1007</v>
      </c>
      <c r="E496" s="215" t="s">
        <v>1008</v>
      </c>
      <c r="F496" s="215">
        <v>448</v>
      </c>
      <c r="G496" s="215" t="s">
        <v>39</v>
      </c>
      <c r="H496" s="215">
        <v>1</v>
      </c>
      <c r="I496" s="234">
        <v>29101</v>
      </c>
      <c r="J496" s="215">
        <v>1</v>
      </c>
      <c r="K496" s="215">
        <v>21</v>
      </c>
      <c r="L496" s="215">
        <v>1</v>
      </c>
      <c r="M496" s="215">
        <v>4</v>
      </c>
      <c r="N496" s="215" t="s">
        <v>1027</v>
      </c>
      <c r="O496" s="215">
        <v>13</v>
      </c>
      <c r="P496" s="235">
        <v>284858.94043185533</v>
      </c>
      <c r="Q496" s="235"/>
      <c r="R496" s="235">
        <f t="shared" si="7"/>
        <v>284858.94043185533</v>
      </c>
      <c r="S496" s="242">
        <v>26137.919999999998</v>
      </c>
      <c r="T496" s="242">
        <v>26137.919999999998</v>
      </c>
      <c r="U496" s="242">
        <v>26137.919999999998</v>
      </c>
      <c r="V496" s="242">
        <v>26137.919999999998</v>
      </c>
    </row>
    <row r="497" spans="1:22" s="214" customFormat="1" ht="15" customHeight="1" x14ac:dyDescent="0.25">
      <c r="A497" s="215" t="s">
        <v>1044</v>
      </c>
      <c r="B497" s="215">
        <v>2</v>
      </c>
      <c r="C497" s="215">
        <v>2</v>
      </c>
      <c r="D497" s="215" t="s">
        <v>1007</v>
      </c>
      <c r="E497" s="215" t="s">
        <v>1008</v>
      </c>
      <c r="F497" s="215">
        <v>448</v>
      </c>
      <c r="G497" s="215" t="s">
        <v>39</v>
      </c>
      <c r="H497" s="215">
        <v>1</v>
      </c>
      <c r="I497" s="234">
        <v>29201</v>
      </c>
      <c r="J497" s="215">
        <v>1</v>
      </c>
      <c r="K497" s="215">
        <v>21</v>
      </c>
      <c r="L497" s="215">
        <v>1</v>
      </c>
      <c r="M497" s="215">
        <v>4</v>
      </c>
      <c r="N497" s="215" t="s">
        <v>1027</v>
      </c>
      <c r="O497" s="215">
        <v>13</v>
      </c>
      <c r="P497" s="235">
        <v>9161.0580853308547</v>
      </c>
      <c r="Q497" s="235"/>
      <c r="R497" s="235">
        <f t="shared" si="7"/>
        <v>9161.0580853308547</v>
      </c>
      <c r="S497" s="235">
        <v>8954.82</v>
      </c>
      <c r="T497" s="235">
        <v>8954.82</v>
      </c>
      <c r="U497" s="235">
        <v>8954.82</v>
      </c>
      <c r="V497" s="235">
        <v>8954.82</v>
      </c>
    </row>
    <row r="498" spans="1:22" s="214" customFormat="1" ht="15" customHeight="1" x14ac:dyDescent="0.25">
      <c r="A498" s="215" t="s">
        <v>1044</v>
      </c>
      <c r="B498" s="215">
        <v>2</v>
      </c>
      <c r="C498" s="215">
        <v>2</v>
      </c>
      <c r="D498" s="215" t="s">
        <v>1007</v>
      </c>
      <c r="E498" s="215" t="s">
        <v>1008</v>
      </c>
      <c r="F498" s="215">
        <v>448</v>
      </c>
      <c r="G498" s="215" t="s">
        <v>39</v>
      </c>
      <c r="H498" s="215">
        <v>1</v>
      </c>
      <c r="I498" s="234">
        <v>29301</v>
      </c>
      <c r="J498" s="215">
        <v>1</v>
      </c>
      <c r="K498" s="215">
        <v>21</v>
      </c>
      <c r="L498" s="215">
        <v>1</v>
      </c>
      <c r="M498" s="215">
        <v>4</v>
      </c>
      <c r="N498" s="215" t="s">
        <v>1027</v>
      </c>
      <c r="O498" s="215">
        <v>13</v>
      </c>
      <c r="P498" s="235">
        <v>1472.4631271976868</v>
      </c>
      <c r="Q498" s="235"/>
      <c r="R498" s="235">
        <f t="shared" si="7"/>
        <v>1472.4631271976868</v>
      </c>
      <c r="S498" s="235">
        <v>978.87</v>
      </c>
      <c r="T498" s="235">
        <v>978.87</v>
      </c>
      <c r="U498" s="235">
        <v>978.87</v>
      </c>
      <c r="V498" s="235">
        <v>978.87</v>
      </c>
    </row>
    <row r="499" spans="1:22" s="214" customFormat="1" ht="15" customHeight="1" x14ac:dyDescent="0.25">
      <c r="A499" s="215" t="s">
        <v>1044</v>
      </c>
      <c r="B499" s="215">
        <v>2</v>
      </c>
      <c r="C499" s="215">
        <v>2</v>
      </c>
      <c r="D499" s="215" t="s">
        <v>1007</v>
      </c>
      <c r="E499" s="215" t="s">
        <v>1008</v>
      </c>
      <c r="F499" s="215">
        <v>448</v>
      </c>
      <c r="G499" s="215" t="s">
        <v>39</v>
      </c>
      <c r="H499" s="215">
        <v>1</v>
      </c>
      <c r="I499" s="234">
        <v>29401</v>
      </c>
      <c r="J499" s="215">
        <v>1</v>
      </c>
      <c r="K499" s="215">
        <v>21</v>
      </c>
      <c r="L499" s="215">
        <v>1</v>
      </c>
      <c r="M499" s="215">
        <v>4</v>
      </c>
      <c r="N499" s="215" t="s">
        <v>1027</v>
      </c>
      <c r="O499" s="237">
        <v>13</v>
      </c>
      <c r="P499" s="235">
        <v>62941.078574689542</v>
      </c>
      <c r="Q499" s="235"/>
      <c r="R499" s="235">
        <f t="shared" si="7"/>
        <v>62941.078574689542</v>
      </c>
      <c r="S499" s="235">
        <v>5874</v>
      </c>
      <c r="T499" s="235">
        <v>5874</v>
      </c>
      <c r="U499" s="235">
        <v>3744</v>
      </c>
      <c r="V499" s="235">
        <v>3744</v>
      </c>
    </row>
    <row r="500" spans="1:22" s="214" customFormat="1" ht="15" customHeight="1" x14ac:dyDescent="0.25">
      <c r="A500" s="215" t="s">
        <v>1044</v>
      </c>
      <c r="B500" s="215">
        <v>2</v>
      </c>
      <c r="C500" s="215">
        <v>2</v>
      </c>
      <c r="D500" s="215" t="s">
        <v>1007</v>
      </c>
      <c r="E500" s="215" t="s">
        <v>1008</v>
      </c>
      <c r="F500" s="215">
        <v>448</v>
      </c>
      <c r="G500" s="215" t="s">
        <v>39</v>
      </c>
      <c r="H500" s="215">
        <v>1</v>
      </c>
      <c r="I500" s="234">
        <v>29601</v>
      </c>
      <c r="J500" s="215">
        <v>1</v>
      </c>
      <c r="K500" s="215">
        <v>21</v>
      </c>
      <c r="L500" s="215">
        <v>1</v>
      </c>
      <c r="M500" s="215">
        <v>4</v>
      </c>
      <c r="N500" s="215" t="s">
        <v>1027</v>
      </c>
      <c r="O500" s="237">
        <v>13</v>
      </c>
      <c r="P500" s="235">
        <v>1106915.1543943598</v>
      </c>
      <c r="Q500" s="235">
        <v>680000</v>
      </c>
      <c r="R500" s="235">
        <f t="shared" si="7"/>
        <v>1786915.1543943598</v>
      </c>
      <c r="S500" s="235">
        <v>283946.03000000003</v>
      </c>
      <c r="T500" s="235">
        <v>283946.03000000003</v>
      </c>
      <c r="U500" s="235">
        <v>178554.22</v>
      </c>
      <c r="V500" s="235">
        <v>178554.22</v>
      </c>
    </row>
    <row r="501" spans="1:22" s="214" customFormat="1" ht="15" customHeight="1" x14ac:dyDescent="0.25">
      <c r="A501" s="215" t="s">
        <v>1044</v>
      </c>
      <c r="B501" s="215">
        <v>2</v>
      </c>
      <c r="C501" s="215">
        <v>2</v>
      </c>
      <c r="D501" s="215" t="s">
        <v>1007</v>
      </c>
      <c r="E501" s="215" t="s">
        <v>1008</v>
      </c>
      <c r="F501" s="215">
        <v>448</v>
      </c>
      <c r="G501" s="215" t="s">
        <v>39</v>
      </c>
      <c r="H501" s="215">
        <v>1</v>
      </c>
      <c r="I501" s="234">
        <v>29801</v>
      </c>
      <c r="J501" s="215">
        <v>1</v>
      </c>
      <c r="K501" s="215">
        <v>21</v>
      </c>
      <c r="L501" s="215">
        <v>1</v>
      </c>
      <c r="M501" s="215">
        <v>4</v>
      </c>
      <c r="N501" s="215" t="s">
        <v>1027</v>
      </c>
      <c r="O501" s="237">
        <v>13</v>
      </c>
      <c r="P501" s="235">
        <v>876242.77287368989</v>
      </c>
      <c r="Q501" s="235">
        <v>3596028.0999999996</v>
      </c>
      <c r="R501" s="235">
        <f t="shared" si="7"/>
        <v>4472270.87287369</v>
      </c>
      <c r="S501" s="235">
        <v>1072644.3399999999</v>
      </c>
      <c r="T501" s="235">
        <v>1072644.3399999999</v>
      </c>
      <c r="U501" s="235">
        <v>865073.94</v>
      </c>
      <c r="V501" s="235">
        <v>865073.94</v>
      </c>
    </row>
    <row r="502" spans="1:22" s="214" customFormat="1" ht="15" customHeight="1" x14ac:dyDescent="0.25">
      <c r="A502" s="215" t="s">
        <v>1044</v>
      </c>
      <c r="B502" s="215">
        <v>2</v>
      </c>
      <c r="C502" s="215">
        <v>2</v>
      </c>
      <c r="D502" s="215" t="s">
        <v>1007</v>
      </c>
      <c r="E502" s="215" t="s">
        <v>1008</v>
      </c>
      <c r="F502" s="215">
        <v>448</v>
      </c>
      <c r="G502" s="215" t="s">
        <v>39</v>
      </c>
      <c r="H502" s="215">
        <v>1</v>
      </c>
      <c r="I502" s="234">
        <v>31101</v>
      </c>
      <c r="J502" s="215">
        <v>1</v>
      </c>
      <c r="K502" s="215">
        <v>21</v>
      </c>
      <c r="L502" s="215">
        <v>1</v>
      </c>
      <c r="M502" s="215">
        <v>4</v>
      </c>
      <c r="N502" s="215" t="s">
        <v>1027</v>
      </c>
      <c r="O502" s="215">
        <v>13</v>
      </c>
      <c r="P502" s="235">
        <v>117349256.67709199</v>
      </c>
      <c r="Q502" s="235">
        <v>-3250057</v>
      </c>
      <c r="R502" s="235">
        <f t="shared" si="7"/>
        <v>114099199.67709199</v>
      </c>
      <c r="S502" s="235">
        <v>50079495.310000002</v>
      </c>
      <c r="T502" s="235">
        <v>50079495.310000002</v>
      </c>
      <c r="U502" s="235">
        <v>49480902.980000004</v>
      </c>
      <c r="V502" s="235">
        <v>49480902.980000004</v>
      </c>
    </row>
    <row r="503" spans="1:22" s="214" customFormat="1" ht="15" customHeight="1" x14ac:dyDescent="0.25">
      <c r="A503" s="215" t="s">
        <v>1044</v>
      </c>
      <c r="B503" s="215">
        <v>2</v>
      </c>
      <c r="C503" s="215">
        <v>2</v>
      </c>
      <c r="D503" s="215" t="s">
        <v>1007</v>
      </c>
      <c r="E503" s="215" t="s">
        <v>1008</v>
      </c>
      <c r="F503" s="215">
        <v>448</v>
      </c>
      <c r="G503" s="215" t="s">
        <v>39</v>
      </c>
      <c r="H503" s="215">
        <v>1</v>
      </c>
      <c r="I503" s="234">
        <v>31201</v>
      </c>
      <c r="J503" s="215">
        <v>1</v>
      </c>
      <c r="K503" s="215">
        <v>21</v>
      </c>
      <c r="L503" s="215">
        <v>1</v>
      </c>
      <c r="M503" s="215">
        <v>4</v>
      </c>
      <c r="N503" s="215" t="s">
        <v>1027</v>
      </c>
      <c r="O503" s="237">
        <v>13</v>
      </c>
      <c r="P503" s="235">
        <v>4499.7</v>
      </c>
      <c r="Q503" s="235"/>
      <c r="R503" s="235">
        <f t="shared" si="7"/>
        <v>4499.7</v>
      </c>
      <c r="S503" s="235">
        <v>2700</v>
      </c>
      <c r="T503" s="235">
        <v>2700</v>
      </c>
      <c r="U503" s="235">
        <v>2700</v>
      </c>
      <c r="V503" s="235">
        <v>2700</v>
      </c>
    </row>
    <row r="504" spans="1:22" s="214" customFormat="1" ht="15" customHeight="1" x14ac:dyDescent="0.25">
      <c r="A504" s="215" t="s">
        <v>1044</v>
      </c>
      <c r="B504" s="215">
        <v>2</v>
      </c>
      <c r="C504" s="215">
        <v>2</v>
      </c>
      <c r="D504" s="215" t="s">
        <v>1007</v>
      </c>
      <c r="E504" s="215" t="s">
        <v>1008</v>
      </c>
      <c r="F504" s="215">
        <v>448</v>
      </c>
      <c r="G504" s="215" t="s">
        <v>39</v>
      </c>
      <c r="H504" s="215">
        <v>1</v>
      </c>
      <c r="I504" s="234">
        <v>31301</v>
      </c>
      <c r="J504" s="215">
        <v>1</v>
      </c>
      <c r="K504" s="215">
        <v>21</v>
      </c>
      <c r="L504" s="215">
        <v>1</v>
      </c>
      <c r="M504" s="215">
        <v>4</v>
      </c>
      <c r="N504" s="215" t="s">
        <v>1027</v>
      </c>
      <c r="O504" s="215">
        <v>13</v>
      </c>
      <c r="P504" s="235">
        <v>10320</v>
      </c>
      <c r="Q504" s="235"/>
      <c r="R504" s="235">
        <f t="shared" si="7"/>
        <v>10320</v>
      </c>
      <c r="S504" s="235">
        <v>5018.4799999999996</v>
      </c>
      <c r="T504" s="235">
        <v>5018.4799999999996</v>
      </c>
      <c r="U504" s="235">
        <v>5018.4799999999996</v>
      </c>
      <c r="V504" s="235">
        <v>5018.4799999999996</v>
      </c>
    </row>
    <row r="505" spans="1:22" s="214" customFormat="1" ht="15" customHeight="1" x14ac:dyDescent="0.25">
      <c r="A505" s="215" t="s">
        <v>1044</v>
      </c>
      <c r="B505" s="215">
        <v>2</v>
      </c>
      <c r="C505" s="215">
        <v>2</v>
      </c>
      <c r="D505" s="215" t="s">
        <v>1007</v>
      </c>
      <c r="E505" s="215" t="s">
        <v>1008</v>
      </c>
      <c r="F505" s="215">
        <v>448</v>
      </c>
      <c r="G505" s="215" t="s">
        <v>39</v>
      </c>
      <c r="H505" s="215">
        <v>1</v>
      </c>
      <c r="I505" s="234">
        <v>31401</v>
      </c>
      <c r="J505" s="215">
        <v>1</v>
      </c>
      <c r="K505" s="215">
        <v>21</v>
      </c>
      <c r="L505" s="215">
        <v>1</v>
      </c>
      <c r="M505" s="215">
        <v>4</v>
      </c>
      <c r="N505" s="215" t="s">
        <v>1027</v>
      </c>
      <c r="O505" s="215">
        <v>13</v>
      </c>
      <c r="P505" s="235">
        <v>304510.68341397279</v>
      </c>
      <c r="Q505" s="235"/>
      <c r="R505" s="235">
        <f t="shared" si="7"/>
        <v>304510.68341397279</v>
      </c>
      <c r="S505" s="235">
        <v>187240.11000000002</v>
      </c>
      <c r="T505" s="235">
        <v>187240.11000000002</v>
      </c>
      <c r="U505" s="235">
        <v>126837.61</v>
      </c>
      <c r="V505" s="235">
        <v>126837.61</v>
      </c>
    </row>
    <row r="506" spans="1:22" s="214" customFormat="1" ht="15" customHeight="1" x14ac:dyDescent="0.25">
      <c r="A506" s="215" t="s">
        <v>1044</v>
      </c>
      <c r="B506" s="215">
        <v>2</v>
      </c>
      <c r="C506" s="215">
        <v>2</v>
      </c>
      <c r="D506" s="215" t="s">
        <v>1007</v>
      </c>
      <c r="E506" s="215" t="s">
        <v>1008</v>
      </c>
      <c r="F506" s="215">
        <v>448</v>
      </c>
      <c r="G506" s="215" t="s">
        <v>39</v>
      </c>
      <c r="H506" s="215">
        <v>1</v>
      </c>
      <c r="I506" s="234">
        <v>31501</v>
      </c>
      <c r="J506" s="215">
        <v>1</v>
      </c>
      <c r="K506" s="215">
        <v>21</v>
      </c>
      <c r="L506" s="215">
        <v>1</v>
      </c>
      <c r="M506" s="215">
        <v>4</v>
      </c>
      <c r="N506" s="215" t="s">
        <v>1027</v>
      </c>
      <c r="O506" s="215">
        <v>13</v>
      </c>
      <c r="P506" s="235">
        <v>0</v>
      </c>
      <c r="Q506" s="235"/>
      <c r="R506" s="235">
        <f t="shared" si="7"/>
        <v>0</v>
      </c>
      <c r="S506" s="235"/>
      <c r="T506" s="235"/>
      <c r="U506" s="235"/>
      <c r="V506" s="235"/>
    </row>
    <row r="507" spans="1:22" s="214" customFormat="1" ht="15" customHeight="1" x14ac:dyDescent="0.25">
      <c r="A507" s="215" t="s">
        <v>1044</v>
      </c>
      <c r="B507" s="215">
        <v>2</v>
      </c>
      <c r="C507" s="215">
        <v>2</v>
      </c>
      <c r="D507" s="215" t="s">
        <v>1007</v>
      </c>
      <c r="E507" s="215" t="s">
        <v>1008</v>
      </c>
      <c r="F507" s="215">
        <v>448</v>
      </c>
      <c r="G507" s="215" t="s">
        <v>39</v>
      </c>
      <c r="H507" s="215">
        <v>1</v>
      </c>
      <c r="I507" s="234">
        <v>31601</v>
      </c>
      <c r="J507" s="215">
        <v>1</v>
      </c>
      <c r="K507" s="215">
        <v>21</v>
      </c>
      <c r="L507" s="215">
        <v>1</v>
      </c>
      <c r="M507" s="215">
        <v>4</v>
      </c>
      <c r="N507" s="215" t="s">
        <v>1027</v>
      </c>
      <c r="O507" s="215">
        <v>13</v>
      </c>
      <c r="P507" s="235">
        <v>0</v>
      </c>
      <c r="Q507" s="235"/>
      <c r="R507" s="235">
        <f t="shared" si="7"/>
        <v>0</v>
      </c>
      <c r="S507" s="235"/>
      <c r="T507" s="235"/>
      <c r="U507" s="235"/>
      <c r="V507" s="235"/>
    </row>
    <row r="508" spans="1:22" s="214" customFormat="1" ht="15" customHeight="1" x14ac:dyDescent="0.25">
      <c r="A508" s="215" t="s">
        <v>1044</v>
      </c>
      <c r="B508" s="215">
        <v>2</v>
      </c>
      <c r="C508" s="215">
        <v>2</v>
      </c>
      <c r="D508" s="215" t="s">
        <v>1007</v>
      </c>
      <c r="E508" s="215" t="s">
        <v>1008</v>
      </c>
      <c r="F508" s="215">
        <v>448</v>
      </c>
      <c r="G508" s="215" t="s">
        <v>39</v>
      </c>
      <c r="H508" s="215">
        <v>1</v>
      </c>
      <c r="I508" s="234">
        <v>31701</v>
      </c>
      <c r="J508" s="215">
        <v>1</v>
      </c>
      <c r="K508" s="215">
        <v>21</v>
      </c>
      <c r="L508" s="215">
        <v>1</v>
      </c>
      <c r="M508" s="215">
        <v>4</v>
      </c>
      <c r="N508" s="215" t="s">
        <v>1027</v>
      </c>
      <c r="O508" s="237">
        <v>13</v>
      </c>
      <c r="P508" s="235">
        <v>230179.50885809446</v>
      </c>
      <c r="Q508" s="235"/>
      <c r="R508" s="235">
        <f t="shared" si="7"/>
        <v>230179.50885809446</v>
      </c>
      <c r="S508" s="235">
        <v>53875.43</v>
      </c>
      <c r="T508" s="235">
        <v>53875.43</v>
      </c>
      <c r="U508" s="235">
        <v>46213.380000000005</v>
      </c>
      <c r="V508" s="235">
        <v>46213.380000000005</v>
      </c>
    </row>
    <row r="509" spans="1:22" s="214" customFormat="1" ht="15" customHeight="1" x14ac:dyDescent="0.25">
      <c r="A509" s="215" t="s">
        <v>1044</v>
      </c>
      <c r="B509" s="215">
        <v>2</v>
      </c>
      <c r="C509" s="215">
        <v>2</v>
      </c>
      <c r="D509" s="215" t="s">
        <v>1007</v>
      </c>
      <c r="E509" s="215" t="s">
        <v>1008</v>
      </c>
      <c r="F509" s="215">
        <v>448</v>
      </c>
      <c r="G509" s="215" t="s">
        <v>39</v>
      </c>
      <c r="H509" s="215">
        <v>1</v>
      </c>
      <c r="I509" s="234">
        <v>31801</v>
      </c>
      <c r="J509" s="215">
        <v>1</v>
      </c>
      <c r="K509" s="215">
        <v>21</v>
      </c>
      <c r="L509" s="215">
        <v>1</v>
      </c>
      <c r="M509" s="215">
        <v>4</v>
      </c>
      <c r="N509" s="215" t="s">
        <v>1027</v>
      </c>
      <c r="O509" s="237">
        <v>13</v>
      </c>
      <c r="P509" s="235">
        <v>9444.3891586817335</v>
      </c>
      <c r="Q509" s="235"/>
      <c r="R509" s="235">
        <f t="shared" si="7"/>
        <v>9444.3891586817335</v>
      </c>
      <c r="S509" s="235">
        <v>341</v>
      </c>
      <c r="T509" s="235">
        <v>341</v>
      </c>
      <c r="U509" s="235">
        <v>111</v>
      </c>
      <c r="V509" s="235">
        <v>111</v>
      </c>
    </row>
    <row r="510" spans="1:22" s="214" customFormat="1" ht="15" customHeight="1" x14ac:dyDescent="0.25">
      <c r="A510" s="215" t="s">
        <v>1044</v>
      </c>
      <c r="B510" s="215">
        <v>2</v>
      </c>
      <c r="C510" s="215">
        <v>2</v>
      </c>
      <c r="D510" s="215" t="s">
        <v>1007</v>
      </c>
      <c r="E510" s="215" t="s">
        <v>1008</v>
      </c>
      <c r="F510" s="215">
        <v>448</v>
      </c>
      <c r="G510" s="215" t="s">
        <v>39</v>
      </c>
      <c r="H510" s="215">
        <v>1</v>
      </c>
      <c r="I510" s="234">
        <v>32101</v>
      </c>
      <c r="J510" s="215">
        <v>1</v>
      </c>
      <c r="K510" s="215">
        <v>21</v>
      </c>
      <c r="L510" s="215">
        <v>1</v>
      </c>
      <c r="M510" s="215">
        <v>4</v>
      </c>
      <c r="N510" s="215" t="s">
        <v>1027</v>
      </c>
      <c r="O510" s="237">
        <v>13</v>
      </c>
      <c r="P510" s="235">
        <v>596017.94536813302</v>
      </c>
      <c r="Q510" s="235">
        <v>100000</v>
      </c>
      <c r="R510" s="235">
        <f t="shared" si="7"/>
        <v>696017.94536813302</v>
      </c>
      <c r="S510" s="235"/>
      <c r="T510" s="235"/>
      <c r="U510" s="235"/>
      <c r="V510" s="235"/>
    </row>
    <row r="511" spans="1:22" s="214" customFormat="1" ht="15" customHeight="1" x14ac:dyDescent="0.25">
      <c r="A511" s="215" t="s">
        <v>1044</v>
      </c>
      <c r="B511" s="215">
        <v>2</v>
      </c>
      <c r="C511" s="215">
        <v>2</v>
      </c>
      <c r="D511" s="215" t="s">
        <v>1007</v>
      </c>
      <c r="E511" s="215" t="s">
        <v>1008</v>
      </c>
      <c r="F511" s="215">
        <v>448</v>
      </c>
      <c r="G511" s="215" t="s">
        <v>39</v>
      </c>
      <c r="H511" s="215">
        <v>1</v>
      </c>
      <c r="I511" s="234">
        <v>32201</v>
      </c>
      <c r="J511" s="215">
        <v>1</v>
      </c>
      <c r="K511" s="215">
        <v>21</v>
      </c>
      <c r="L511" s="215">
        <v>1</v>
      </c>
      <c r="M511" s="215">
        <v>4</v>
      </c>
      <c r="N511" s="215" t="s">
        <v>1027</v>
      </c>
      <c r="O511" s="237">
        <v>13</v>
      </c>
      <c r="P511" s="235">
        <v>2183272.2726400984</v>
      </c>
      <c r="Q511" s="235">
        <v>268358.40000000002</v>
      </c>
      <c r="R511" s="235">
        <f t="shared" si="7"/>
        <v>2451630.6726400983</v>
      </c>
      <c r="S511" s="235">
        <v>898592.59</v>
      </c>
      <c r="T511" s="235">
        <v>898592.59</v>
      </c>
      <c r="U511" s="235">
        <v>464988.75</v>
      </c>
      <c r="V511" s="235">
        <v>464988.75</v>
      </c>
    </row>
    <row r="512" spans="1:22" s="214" customFormat="1" ht="15" customHeight="1" x14ac:dyDescent="0.25">
      <c r="A512" s="215" t="s">
        <v>1044</v>
      </c>
      <c r="B512" s="215">
        <v>2</v>
      </c>
      <c r="C512" s="215">
        <v>2</v>
      </c>
      <c r="D512" s="215" t="s">
        <v>1007</v>
      </c>
      <c r="E512" s="215" t="s">
        <v>1008</v>
      </c>
      <c r="F512" s="215">
        <v>448</v>
      </c>
      <c r="G512" s="215" t="s">
        <v>39</v>
      </c>
      <c r="H512" s="215">
        <v>1</v>
      </c>
      <c r="I512" s="234">
        <v>32301</v>
      </c>
      <c r="J512" s="215">
        <v>1</v>
      </c>
      <c r="K512" s="215">
        <v>21</v>
      </c>
      <c r="L512" s="215">
        <v>1</v>
      </c>
      <c r="M512" s="215">
        <v>4</v>
      </c>
      <c r="N512" s="215" t="s">
        <v>1027</v>
      </c>
      <c r="O512" s="215">
        <v>13</v>
      </c>
      <c r="P512" s="235">
        <v>31698.352189013938</v>
      </c>
      <c r="Q512" s="235"/>
      <c r="R512" s="235">
        <f t="shared" si="7"/>
        <v>31698.352189013938</v>
      </c>
      <c r="S512" s="235"/>
      <c r="T512" s="235"/>
      <c r="U512" s="235"/>
      <c r="V512" s="235"/>
    </row>
    <row r="513" spans="1:22" s="214" customFormat="1" ht="15" customHeight="1" x14ac:dyDescent="0.25">
      <c r="A513" s="215" t="s">
        <v>1044</v>
      </c>
      <c r="B513" s="215">
        <v>2</v>
      </c>
      <c r="C513" s="215">
        <v>2</v>
      </c>
      <c r="D513" s="215" t="s">
        <v>1007</v>
      </c>
      <c r="E513" s="215" t="s">
        <v>1008</v>
      </c>
      <c r="F513" s="215">
        <v>448</v>
      </c>
      <c r="G513" s="215" t="s">
        <v>39</v>
      </c>
      <c r="H513" s="215">
        <v>1</v>
      </c>
      <c r="I513" s="234">
        <v>32302</v>
      </c>
      <c r="J513" s="215">
        <v>1</v>
      </c>
      <c r="K513" s="215">
        <v>21</v>
      </c>
      <c r="L513" s="215">
        <v>1</v>
      </c>
      <c r="M513" s="215">
        <v>4</v>
      </c>
      <c r="N513" s="215" t="s">
        <v>1027</v>
      </c>
      <c r="O513" s="237">
        <v>13</v>
      </c>
      <c r="P513" s="235">
        <v>719391.4858110724</v>
      </c>
      <c r="Q513" s="235">
        <v>224112.3</v>
      </c>
      <c r="R513" s="235">
        <f t="shared" si="7"/>
        <v>943503.78581107245</v>
      </c>
      <c r="S513" s="235">
        <v>474741.6</v>
      </c>
      <c r="T513" s="235">
        <v>474741.6</v>
      </c>
      <c r="U513" s="235">
        <v>421556.4</v>
      </c>
      <c r="V513" s="235">
        <v>421556.4</v>
      </c>
    </row>
    <row r="514" spans="1:22" s="214" customFormat="1" ht="15" customHeight="1" x14ac:dyDescent="0.25">
      <c r="A514" s="215" t="s">
        <v>1044</v>
      </c>
      <c r="B514" s="215">
        <v>2</v>
      </c>
      <c r="C514" s="215">
        <v>2</v>
      </c>
      <c r="D514" s="215" t="s">
        <v>1007</v>
      </c>
      <c r="E514" s="215" t="s">
        <v>1008</v>
      </c>
      <c r="F514" s="215">
        <v>448</v>
      </c>
      <c r="G514" s="215" t="s">
        <v>39</v>
      </c>
      <c r="H514" s="215">
        <v>1</v>
      </c>
      <c r="I514" s="234">
        <v>32501</v>
      </c>
      <c r="J514" s="215">
        <v>1</v>
      </c>
      <c r="K514" s="215">
        <v>21</v>
      </c>
      <c r="L514" s="215">
        <v>1</v>
      </c>
      <c r="M514" s="215">
        <v>4</v>
      </c>
      <c r="N514" s="215" t="s">
        <v>1027</v>
      </c>
      <c r="O514" s="237">
        <v>13</v>
      </c>
      <c r="P514" s="235">
        <v>0</v>
      </c>
      <c r="Q514" s="235"/>
      <c r="R514" s="235">
        <f t="shared" si="7"/>
        <v>0</v>
      </c>
      <c r="S514" s="235"/>
      <c r="T514" s="235"/>
      <c r="U514" s="235"/>
      <c r="V514" s="235"/>
    </row>
    <row r="515" spans="1:22" s="214" customFormat="1" ht="15" customHeight="1" x14ac:dyDescent="0.25">
      <c r="A515" s="215" t="s">
        <v>1044</v>
      </c>
      <c r="B515" s="215">
        <v>2</v>
      </c>
      <c r="C515" s="215">
        <v>2</v>
      </c>
      <c r="D515" s="215" t="s">
        <v>1007</v>
      </c>
      <c r="E515" s="215" t="s">
        <v>1008</v>
      </c>
      <c r="F515" s="215">
        <v>448</v>
      </c>
      <c r="G515" s="215" t="s">
        <v>39</v>
      </c>
      <c r="H515" s="215">
        <v>1</v>
      </c>
      <c r="I515" s="234">
        <v>32601</v>
      </c>
      <c r="J515" s="215">
        <v>1</v>
      </c>
      <c r="K515" s="215">
        <v>21</v>
      </c>
      <c r="L515" s="215">
        <v>1</v>
      </c>
      <c r="M515" s="215">
        <v>4</v>
      </c>
      <c r="N515" s="215" t="s">
        <v>1027</v>
      </c>
      <c r="O515" s="215">
        <v>13</v>
      </c>
      <c r="P515" s="235">
        <v>1735503.5389947654</v>
      </c>
      <c r="Q515" s="235"/>
      <c r="R515" s="235">
        <f t="shared" si="7"/>
        <v>1735503.5389947654</v>
      </c>
      <c r="S515" s="235">
        <v>536771.57999999996</v>
      </c>
      <c r="T515" s="235">
        <v>536771.57999999996</v>
      </c>
      <c r="U515" s="235">
        <v>364914.78</v>
      </c>
      <c r="V515" s="235">
        <v>364914.78</v>
      </c>
    </row>
    <row r="516" spans="1:22" s="214" customFormat="1" ht="15" customHeight="1" x14ac:dyDescent="0.25">
      <c r="A516" s="215" t="s">
        <v>1044</v>
      </c>
      <c r="B516" s="215">
        <v>2</v>
      </c>
      <c r="C516" s="215">
        <v>2</v>
      </c>
      <c r="D516" s="215" t="s">
        <v>1007</v>
      </c>
      <c r="E516" s="215" t="s">
        <v>1008</v>
      </c>
      <c r="F516" s="215">
        <v>448</v>
      </c>
      <c r="G516" s="215" t="s">
        <v>39</v>
      </c>
      <c r="H516" s="215">
        <v>1</v>
      </c>
      <c r="I516" s="234">
        <v>32901</v>
      </c>
      <c r="J516" s="215">
        <v>1</v>
      </c>
      <c r="K516" s="215">
        <v>21</v>
      </c>
      <c r="L516" s="215">
        <v>1</v>
      </c>
      <c r="M516" s="215">
        <v>4</v>
      </c>
      <c r="N516" s="215" t="s">
        <v>1027</v>
      </c>
      <c r="O516" s="237">
        <v>13</v>
      </c>
      <c r="P516" s="235">
        <v>8956.8904948483978</v>
      </c>
      <c r="Q516" s="235"/>
      <c r="R516" s="235">
        <f t="shared" si="7"/>
        <v>8956.8904948483978</v>
      </c>
      <c r="S516" s="235"/>
      <c r="T516" s="235"/>
      <c r="U516" s="235"/>
      <c r="V516" s="235"/>
    </row>
    <row r="517" spans="1:22" s="214" customFormat="1" ht="15" customHeight="1" x14ac:dyDescent="0.25">
      <c r="A517" s="215" t="s">
        <v>1044</v>
      </c>
      <c r="B517" s="215">
        <v>2</v>
      </c>
      <c r="C517" s="215">
        <v>2</v>
      </c>
      <c r="D517" s="215" t="s">
        <v>1007</v>
      </c>
      <c r="E517" s="215" t="s">
        <v>1008</v>
      </c>
      <c r="F517" s="215">
        <v>448</v>
      </c>
      <c r="G517" s="215" t="s">
        <v>39</v>
      </c>
      <c r="H517" s="215">
        <v>1</v>
      </c>
      <c r="I517" s="234">
        <v>33101</v>
      </c>
      <c r="J517" s="215">
        <v>1</v>
      </c>
      <c r="K517" s="215">
        <v>21</v>
      </c>
      <c r="L517" s="215">
        <v>1</v>
      </c>
      <c r="M517" s="215">
        <v>4</v>
      </c>
      <c r="N517" s="215" t="s">
        <v>1027</v>
      </c>
      <c r="O517" s="237">
        <v>13</v>
      </c>
      <c r="P517" s="235">
        <v>1835573.413311413</v>
      </c>
      <c r="Q517" s="235">
        <v>67400</v>
      </c>
      <c r="R517" s="235">
        <f t="shared" si="7"/>
        <v>1902973.413311413</v>
      </c>
      <c r="S517" s="235">
        <v>989590.5199999999</v>
      </c>
      <c r="T517" s="235">
        <v>989590.5199999999</v>
      </c>
      <c r="U517" s="235">
        <v>345132.66000000003</v>
      </c>
      <c r="V517" s="235">
        <v>345132.66000000003</v>
      </c>
    </row>
    <row r="518" spans="1:22" s="214" customFormat="1" ht="15" customHeight="1" x14ac:dyDescent="0.25">
      <c r="A518" s="215" t="s">
        <v>1044</v>
      </c>
      <c r="B518" s="215">
        <v>2</v>
      </c>
      <c r="C518" s="215">
        <v>2</v>
      </c>
      <c r="D518" s="215" t="s">
        <v>1007</v>
      </c>
      <c r="E518" s="215" t="s">
        <v>1008</v>
      </c>
      <c r="F518" s="215">
        <v>448</v>
      </c>
      <c r="G518" s="215" t="s">
        <v>39</v>
      </c>
      <c r="H518" s="215">
        <v>1</v>
      </c>
      <c r="I518" s="234">
        <v>33201</v>
      </c>
      <c r="J518" s="215">
        <v>1</v>
      </c>
      <c r="K518" s="215">
        <v>21</v>
      </c>
      <c r="L518" s="215">
        <v>1</v>
      </c>
      <c r="M518" s="215">
        <v>4</v>
      </c>
      <c r="N518" s="215" t="s">
        <v>1027</v>
      </c>
      <c r="O518" s="237">
        <v>13</v>
      </c>
      <c r="P518" s="235">
        <v>562004.97529560095</v>
      </c>
      <c r="Q518" s="235">
        <v>377000</v>
      </c>
      <c r="R518" s="235">
        <f t="shared" si="7"/>
        <v>939004.97529560095</v>
      </c>
      <c r="S518" s="235">
        <v>248393.41999999998</v>
      </c>
      <c r="T518" s="235">
        <v>248393.41999999998</v>
      </c>
      <c r="U518" s="235">
        <v>157243.73000000001</v>
      </c>
      <c r="V518" s="235">
        <v>157243.73000000001</v>
      </c>
    </row>
    <row r="519" spans="1:22" s="214" customFormat="1" ht="15" customHeight="1" x14ac:dyDescent="0.25">
      <c r="A519" s="215" t="s">
        <v>1044</v>
      </c>
      <c r="B519" s="215">
        <v>2</v>
      </c>
      <c r="C519" s="215">
        <v>2</v>
      </c>
      <c r="D519" s="215" t="s">
        <v>1007</v>
      </c>
      <c r="E519" s="215" t="s">
        <v>1008</v>
      </c>
      <c r="F519" s="215">
        <v>448</v>
      </c>
      <c r="G519" s="215" t="s">
        <v>39</v>
      </c>
      <c r="H519" s="215">
        <v>1</v>
      </c>
      <c r="I519" s="234">
        <v>33301</v>
      </c>
      <c r="J519" s="215">
        <v>1</v>
      </c>
      <c r="K519" s="215">
        <v>21</v>
      </c>
      <c r="L519" s="215">
        <v>1</v>
      </c>
      <c r="M519" s="215">
        <v>4</v>
      </c>
      <c r="N519" s="215" t="s">
        <v>1027</v>
      </c>
      <c r="O519" s="237">
        <v>13</v>
      </c>
      <c r="P519" s="235">
        <v>685967.02885527606</v>
      </c>
      <c r="Q519" s="235">
        <v>268540</v>
      </c>
      <c r="R519" s="235">
        <f t="shared" si="7"/>
        <v>954507.02885527606</v>
      </c>
      <c r="S519" s="235">
        <v>203489.99</v>
      </c>
      <c r="T519" s="235">
        <v>203489.99</v>
      </c>
      <c r="U519" s="235">
        <v>187655.99</v>
      </c>
      <c r="V519" s="235">
        <v>187655.99</v>
      </c>
    </row>
    <row r="520" spans="1:22" s="214" customFormat="1" ht="15" customHeight="1" x14ac:dyDescent="0.25">
      <c r="A520" s="215" t="s">
        <v>1044</v>
      </c>
      <c r="B520" s="215">
        <v>2</v>
      </c>
      <c r="C520" s="215">
        <v>2</v>
      </c>
      <c r="D520" s="215" t="s">
        <v>1007</v>
      </c>
      <c r="E520" s="215" t="s">
        <v>1008</v>
      </c>
      <c r="F520" s="215">
        <v>448</v>
      </c>
      <c r="G520" s="215" t="s">
        <v>39</v>
      </c>
      <c r="H520" s="215">
        <v>1</v>
      </c>
      <c r="I520" s="234">
        <v>33302</v>
      </c>
      <c r="J520" s="215">
        <v>1</v>
      </c>
      <c r="K520" s="215">
        <v>21</v>
      </c>
      <c r="L520" s="215">
        <v>1</v>
      </c>
      <c r="M520" s="215">
        <v>4</v>
      </c>
      <c r="N520" s="215" t="s">
        <v>1027</v>
      </c>
      <c r="O520" s="215">
        <v>13</v>
      </c>
      <c r="P520" s="235">
        <v>0</v>
      </c>
      <c r="Q520" s="235"/>
      <c r="R520" s="235">
        <f t="shared" si="7"/>
        <v>0</v>
      </c>
      <c r="S520" s="235"/>
      <c r="T520" s="235"/>
      <c r="U520" s="235"/>
      <c r="V520" s="235"/>
    </row>
    <row r="521" spans="1:22" s="214" customFormat="1" ht="15" customHeight="1" x14ac:dyDescent="0.25">
      <c r="A521" s="215" t="s">
        <v>1044</v>
      </c>
      <c r="B521" s="215">
        <v>2</v>
      </c>
      <c r="C521" s="215">
        <v>2</v>
      </c>
      <c r="D521" s="215" t="s">
        <v>1007</v>
      </c>
      <c r="E521" s="215" t="s">
        <v>1008</v>
      </c>
      <c r="F521" s="215">
        <v>448</v>
      </c>
      <c r="G521" s="215" t="s">
        <v>39</v>
      </c>
      <c r="H521" s="215">
        <v>1</v>
      </c>
      <c r="I521" s="234">
        <v>33401</v>
      </c>
      <c r="J521" s="215">
        <v>1</v>
      </c>
      <c r="K521" s="215">
        <v>21</v>
      </c>
      <c r="L521" s="215">
        <v>1</v>
      </c>
      <c r="M521" s="215">
        <v>4</v>
      </c>
      <c r="N521" s="215" t="s">
        <v>1027</v>
      </c>
      <c r="O521" s="237">
        <v>13</v>
      </c>
      <c r="P521" s="235">
        <v>118721.98072186207</v>
      </c>
      <c r="Q521" s="235"/>
      <c r="R521" s="235">
        <f t="shared" si="7"/>
        <v>118721.98072186207</v>
      </c>
      <c r="S521" s="235"/>
      <c r="T521" s="235"/>
      <c r="U521" s="235"/>
      <c r="V521" s="235"/>
    </row>
    <row r="522" spans="1:22" s="214" customFormat="1" ht="15" customHeight="1" x14ac:dyDescent="0.25">
      <c r="A522" s="215" t="s">
        <v>1044</v>
      </c>
      <c r="B522" s="215">
        <v>2</v>
      </c>
      <c r="C522" s="215">
        <v>2</v>
      </c>
      <c r="D522" s="215" t="s">
        <v>1007</v>
      </c>
      <c r="E522" s="215" t="s">
        <v>1008</v>
      </c>
      <c r="F522" s="215">
        <v>448</v>
      </c>
      <c r="G522" s="215" t="s">
        <v>39</v>
      </c>
      <c r="H522" s="215">
        <v>1</v>
      </c>
      <c r="I522" s="234">
        <v>33601</v>
      </c>
      <c r="J522" s="215">
        <v>1</v>
      </c>
      <c r="K522" s="215">
        <v>21</v>
      </c>
      <c r="L522" s="215">
        <v>1</v>
      </c>
      <c r="M522" s="215">
        <v>4</v>
      </c>
      <c r="N522" s="215" t="s">
        <v>1027</v>
      </c>
      <c r="O522" s="215">
        <v>13</v>
      </c>
      <c r="P522" s="235">
        <v>0</v>
      </c>
      <c r="Q522" s="235"/>
      <c r="R522" s="235">
        <f t="shared" si="7"/>
        <v>0</v>
      </c>
      <c r="S522" s="235"/>
      <c r="T522" s="235"/>
      <c r="U522" s="235"/>
      <c r="V522" s="235"/>
    </row>
    <row r="523" spans="1:22" s="214" customFormat="1" ht="15" customHeight="1" x14ac:dyDescent="0.25">
      <c r="A523" s="215" t="s">
        <v>1044</v>
      </c>
      <c r="B523" s="215">
        <v>2</v>
      </c>
      <c r="C523" s="215">
        <v>2</v>
      </c>
      <c r="D523" s="215" t="s">
        <v>1007</v>
      </c>
      <c r="E523" s="215" t="s">
        <v>1008</v>
      </c>
      <c r="F523" s="215">
        <v>448</v>
      </c>
      <c r="G523" s="215" t="s">
        <v>39</v>
      </c>
      <c r="H523" s="215">
        <v>1</v>
      </c>
      <c r="I523" s="234">
        <v>33603</v>
      </c>
      <c r="J523" s="215">
        <v>1</v>
      </c>
      <c r="K523" s="215">
        <v>21</v>
      </c>
      <c r="L523" s="215">
        <v>1</v>
      </c>
      <c r="M523" s="215">
        <v>4</v>
      </c>
      <c r="N523" s="215" t="s">
        <v>1027</v>
      </c>
      <c r="O523" s="215">
        <v>13</v>
      </c>
      <c r="P523" s="235">
        <v>1256306.347495879</v>
      </c>
      <c r="Q523" s="235">
        <v>-6380</v>
      </c>
      <c r="R523" s="235">
        <f t="shared" si="7"/>
        <v>1249926.347495879</v>
      </c>
      <c r="S523" s="235">
        <v>336164.54</v>
      </c>
      <c r="T523" s="235">
        <v>336164.54</v>
      </c>
      <c r="U523" s="235">
        <v>251584.3</v>
      </c>
      <c r="V523" s="235">
        <v>251584.3</v>
      </c>
    </row>
    <row r="524" spans="1:22" s="214" customFormat="1" ht="15" customHeight="1" x14ac:dyDescent="0.25">
      <c r="A524" s="215" t="s">
        <v>1044</v>
      </c>
      <c r="B524" s="215">
        <v>2</v>
      </c>
      <c r="C524" s="215">
        <v>2</v>
      </c>
      <c r="D524" s="215" t="s">
        <v>1007</v>
      </c>
      <c r="E524" s="215" t="s">
        <v>1008</v>
      </c>
      <c r="F524" s="215">
        <v>448</v>
      </c>
      <c r="G524" s="215" t="s">
        <v>39</v>
      </c>
      <c r="H524" s="215">
        <v>1</v>
      </c>
      <c r="I524" s="234">
        <v>33605</v>
      </c>
      <c r="J524" s="215">
        <v>1</v>
      </c>
      <c r="K524" s="215">
        <v>21</v>
      </c>
      <c r="L524" s="215">
        <v>1</v>
      </c>
      <c r="M524" s="215">
        <v>4</v>
      </c>
      <c r="N524" s="215" t="s">
        <v>1027</v>
      </c>
      <c r="O524" s="215">
        <v>13</v>
      </c>
      <c r="P524" s="235">
        <v>0</v>
      </c>
      <c r="Q524" s="235"/>
      <c r="R524" s="235">
        <f t="shared" si="7"/>
        <v>0</v>
      </c>
      <c r="S524" s="235"/>
      <c r="T524" s="235"/>
      <c r="U524" s="235"/>
      <c r="V524" s="235"/>
    </row>
    <row r="525" spans="1:22" s="214" customFormat="1" ht="15" customHeight="1" x14ac:dyDescent="0.25">
      <c r="A525" s="215" t="s">
        <v>1044</v>
      </c>
      <c r="B525" s="215">
        <v>2</v>
      </c>
      <c r="C525" s="215">
        <v>2</v>
      </c>
      <c r="D525" s="215" t="s">
        <v>1007</v>
      </c>
      <c r="E525" s="215" t="s">
        <v>1008</v>
      </c>
      <c r="F525" s="215">
        <v>448</v>
      </c>
      <c r="G525" s="215" t="s">
        <v>39</v>
      </c>
      <c r="H525" s="215">
        <v>1</v>
      </c>
      <c r="I525" s="234">
        <v>33608</v>
      </c>
      <c r="J525" s="215">
        <v>1</v>
      </c>
      <c r="K525" s="215">
        <v>21</v>
      </c>
      <c r="L525" s="215">
        <v>1</v>
      </c>
      <c r="M525" s="215">
        <v>4</v>
      </c>
      <c r="N525" s="215" t="s">
        <v>1027</v>
      </c>
      <c r="O525" s="237">
        <v>13</v>
      </c>
      <c r="P525" s="235">
        <v>0</v>
      </c>
      <c r="Q525" s="235"/>
      <c r="R525" s="235">
        <f t="shared" ref="R525:R565" si="8">P525+Q525</f>
        <v>0</v>
      </c>
      <c r="S525" s="235"/>
      <c r="T525" s="235"/>
      <c r="U525" s="235"/>
      <c r="V525" s="235"/>
    </row>
    <row r="526" spans="1:22" s="214" customFormat="1" ht="15" customHeight="1" x14ac:dyDescent="0.25">
      <c r="A526" s="215" t="s">
        <v>1044</v>
      </c>
      <c r="B526" s="215">
        <v>2</v>
      </c>
      <c r="C526" s="215">
        <v>2</v>
      </c>
      <c r="D526" s="215" t="s">
        <v>1007</v>
      </c>
      <c r="E526" s="215" t="s">
        <v>1008</v>
      </c>
      <c r="F526" s="215">
        <v>448</v>
      </c>
      <c r="G526" s="215" t="s">
        <v>39</v>
      </c>
      <c r="H526" s="215">
        <v>1</v>
      </c>
      <c r="I526" s="234">
        <v>33801</v>
      </c>
      <c r="J526" s="215">
        <v>1</v>
      </c>
      <c r="K526" s="215">
        <v>21</v>
      </c>
      <c r="L526" s="215">
        <v>1</v>
      </c>
      <c r="M526" s="215">
        <v>4</v>
      </c>
      <c r="N526" s="215" t="s">
        <v>1027</v>
      </c>
      <c r="O526" s="215">
        <v>13</v>
      </c>
      <c r="P526" s="235">
        <v>1514741.6655064828</v>
      </c>
      <c r="Q526" s="235"/>
      <c r="R526" s="235">
        <f t="shared" si="8"/>
        <v>1514741.6655064828</v>
      </c>
      <c r="S526" s="235">
        <v>354293.91000000003</v>
      </c>
      <c r="T526" s="235">
        <v>354293.91000000003</v>
      </c>
      <c r="U526" s="235">
        <v>245101.75</v>
      </c>
      <c r="V526" s="235">
        <v>245101.75</v>
      </c>
    </row>
    <row r="527" spans="1:22" s="214" customFormat="1" ht="15" customHeight="1" x14ac:dyDescent="0.25">
      <c r="A527" s="215" t="s">
        <v>1044</v>
      </c>
      <c r="B527" s="215">
        <v>2</v>
      </c>
      <c r="C527" s="215">
        <v>2</v>
      </c>
      <c r="D527" s="215" t="s">
        <v>1007</v>
      </c>
      <c r="E527" s="215" t="s">
        <v>1008</v>
      </c>
      <c r="F527" s="215">
        <v>448</v>
      </c>
      <c r="G527" s="215" t="s">
        <v>39</v>
      </c>
      <c r="H527" s="215">
        <v>1</v>
      </c>
      <c r="I527" s="234">
        <v>33901</v>
      </c>
      <c r="J527" s="215">
        <v>1</v>
      </c>
      <c r="K527" s="215">
        <v>21</v>
      </c>
      <c r="L527" s="215">
        <v>1</v>
      </c>
      <c r="M527" s="215">
        <v>4</v>
      </c>
      <c r="N527" s="215" t="s">
        <v>1027</v>
      </c>
      <c r="O527" s="237">
        <v>13</v>
      </c>
      <c r="P527" s="235">
        <v>1225080</v>
      </c>
      <c r="Q527" s="235"/>
      <c r="R527" s="235">
        <f t="shared" si="8"/>
        <v>1225080</v>
      </c>
      <c r="S527" s="235">
        <v>521686.4</v>
      </c>
      <c r="T527" s="235">
        <v>521686.4</v>
      </c>
      <c r="U527" s="235">
        <v>382200</v>
      </c>
      <c r="V527" s="235">
        <v>382200</v>
      </c>
    </row>
    <row r="528" spans="1:22" s="214" customFormat="1" ht="15" customHeight="1" x14ac:dyDescent="0.25">
      <c r="A528" s="215" t="s">
        <v>1044</v>
      </c>
      <c r="B528" s="215">
        <v>2</v>
      </c>
      <c r="C528" s="215">
        <v>2</v>
      </c>
      <c r="D528" s="215" t="s">
        <v>1007</v>
      </c>
      <c r="E528" s="215" t="s">
        <v>1008</v>
      </c>
      <c r="F528" s="215">
        <v>448</v>
      </c>
      <c r="G528" s="215" t="s">
        <v>39</v>
      </c>
      <c r="H528" s="215">
        <v>1</v>
      </c>
      <c r="I528" s="234">
        <v>33902</v>
      </c>
      <c r="J528" s="215">
        <v>1</v>
      </c>
      <c r="K528" s="215">
        <v>21</v>
      </c>
      <c r="L528" s="215">
        <v>1</v>
      </c>
      <c r="M528" s="215">
        <v>4</v>
      </c>
      <c r="N528" s="215" t="s">
        <v>1027</v>
      </c>
      <c r="O528" s="215">
        <v>13</v>
      </c>
      <c r="P528" s="235">
        <v>0</v>
      </c>
      <c r="Q528" s="235"/>
      <c r="R528" s="235">
        <f t="shared" si="8"/>
        <v>0</v>
      </c>
      <c r="S528" s="235"/>
      <c r="T528" s="235"/>
      <c r="U528" s="235"/>
      <c r="V528" s="235"/>
    </row>
    <row r="529" spans="1:22" s="214" customFormat="1" ht="15" customHeight="1" x14ac:dyDescent="0.25">
      <c r="A529" s="215" t="s">
        <v>1044</v>
      </c>
      <c r="B529" s="215">
        <v>2</v>
      </c>
      <c r="C529" s="215">
        <v>2</v>
      </c>
      <c r="D529" s="215" t="s">
        <v>1007</v>
      </c>
      <c r="E529" s="215" t="s">
        <v>1008</v>
      </c>
      <c r="F529" s="215">
        <v>448</v>
      </c>
      <c r="G529" s="215" t="s">
        <v>39</v>
      </c>
      <c r="H529" s="215">
        <v>1</v>
      </c>
      <c r="I529" s="234">
        <v>34101</v>
      </c>
      <c r="J529" s="215">
        <v>1</v>
      </c>
      <c r="K529" s="215">
        <v>21</v>
      </c>
      <c r="L529" s="215">
        <v>1</v>
      </c>
      <c r="M529" s="215">
        <v>4</v>
      </c>
      <c r="N529" s="215" t="s">
        <v>1027</v>
      </c>
      <c r="O529" s="215">
        <v>13</v>
      </c>
      <c r="P529" s="235">
        <v>472627.75791335577</v>
      </c>
      <c r="Q529" s="235">
        <v>31998.66</v>
      </c>
      <c r="R529" s="235">
        <f t="shared" si="8"/>
        <v>504626.41791335575</v>
      </c>
      <c r="S529" s="235">
        <v>313146.36</v>
      </c>
      <c r="T529" s="235">
        <v>313146.36</v>
      </c>
      <c r="U529" s="235">
        <v>308611.64</v>
      </c>
      <c r="V529" s="235">
        <v>308611.64</v>
      </c>
    </row>
    <row r="530" spans="1:22" s="214" customFormat="1" ht="15" customHeight="1" x14ac:dyDescent="0.25">
      <c r="A530" s="215" t="s">
        <v>1044</v>
      </c>
      <c r="B530" s="215">
        <v>2</v>
      </c>
      <c r="C530" s="215">
        <v>2</v>
      </c>
      <c r="D530" s="215" t="s">
        <v>1007</v>
      </c>
      <c r="E530" s="215" t="s">
        <v>1008</v>
      </c>
      <c r="F530" s="215">
        <v>448</v>
      </c>
      <c r="G530" s="215" t="s">
        <v>39</v>
      </c>
      <c r="H530" s="215">
        <v>1</v>
      </c>
      <c r="I530" s="234">
        <v>34301</v>
      </c>
      <c r="J530" s="215">
        <v>1</v>
      </c>
      <c r="K530" s="215">
        <v>21</v>
      </c>
      <c r="L530" s="215">
        <v>1</v>
      </c>
      <c r="M530" s="215">
        <v>4</v>
      </c>
      <c r="N530" s="215" t="s">
        <v>1027</v>
      </c>
      <c r="O530" s="237">
        <v>13</v>
      </c>
      <c r="P530" s="235">
        <v>16156777.059225969</v>
      </c>
      <c r="Q530" s="235">
        <v>-839831.3600000001</v>
      </c>
      <c r="R530" s="235">
        <f t="shared" si="8"/>
        <v>15316945.69922597</v>
      </c>
      <c r="S530" s="235">
        <v>2075408.01</v>
      </c>
      <c r="T530" s="235">
        <v>2075408.01</v>
      </c>
      <c r="U530" s="235">
        <v>1941928.56</v>
      </c>
      <c r="V530" s="235">
        <v>1941928.56</v>
      </c>
    </row>
    <row r="531" spans="1:22" s="214" customFormat="1" ht="15" customHeight="1" x14ac:dyDescent="0.25">
      <c r="A531" s="215" t="s">
        <v>1044</v>
      </c>
      <c r="B531" s="215">
        <v>2</v>
      </c>
      <c r="C531" s="215">
        <v>2</v>
      </c>
      <c r="D531" s="215" t="s">
        <v>1007</v>
      </c>
      <c r="E531" s="215" t="s">
        <v>1008</v>
      </c>
      <c r="F531" s="215">
        <v>448</v>
      </c>
      <c r="G531" s="215" t="s">
        <v>39</v>
      </c>
      <c r="H531" s="215">
        <v>1</v>
      </c>
      <c r="I531" s="234">
        <v>34401</v>
      </c>
      <c r="J531" s="215">
        <v>1</v>
      </c>
      <c r="K531" s="215">
        <v>21</v>
      </c>
      <c r="L531" s="215">
        <v>1</v>
      </c>
      <c r="M531" s="215">
        <v>4</v>
      </c>
      <c r="N531" s="215" t="s">
        <v>1027</v>
      </c>
      <c r="O531" s="237">
        <v>13</v>
      </c>
      <c r="P531" s="235">
        <v>1383851.8473420141</v>
      </c>
      <c r="Q531" s="235"/>
      <c r="R531" s="235">
        <f t="shared" si="8"/>
        <v>1383851.8473420141</v>
      </c>
      <c r="S531" s="235">
        <v>388145.14999999991</v>
      </c>
      <c r="T531" s="235">
        <v>388145.14999999991</v>
      </c>
      <c r="U531" s="235">
        <v>388145.14999999991</v>
      </c>
      <c r="V531" s="235">
        <v>388145.14999999991</v>
      </c>
    </row>
    <row r="532" spans="1:22" s="214" customFormat="1" ht="15" customHeight="1" x14ac:dyDescent="0.25">
      <c r="A532" s="215" t="s">
        <v>1044</v>
      </c>
      <c r="B532" s="215">
        <v>2</v>
      </c>
      <c r="C532" s="215">
        <v>2</v>
      </c>
      <c r="D532" s="215" t="s">
        <v>1007</v>
      </c>
      <c r="E532" s="215" t="s">
        <v>1008</v>
      </c>
      <c r="F532" s="215">
        <v>448</v>
      </c>
      <c r="G532" s="215" t="s">
        <v>39</v>
      </c>
      <c r="H532" s="215">
        <v>1</v>
      </c>
      <c r="I532" s="234">
        <v>34701</v>
      </c>
      <c r="J532" s="215">
        <v>1</v>
      </c>
      <c r="K532" s="215">
        <v>21</v>
      </c>
      <c r="L532" s="215">
        <v>1</v>
      </c>
      <c r="M532" s="215">
        <v>4</v>
      </c>
      <c r="N532" s="215" t="s">
        <v>1027</v>
      </c>
      <c r="O532" s="215">
        <v>13</v>
      </c>
      <c r="P532" s="235">
        <v>43837.845083272652</v>
      </c>
      <c r="Q532" s="235"/>
      <c r="R532" s="235">
        <f t="shared" si="8"/>
        <v>43837.845083272652</v>
      </c>
      <c r="S532" s="235">
        <v>11651</v>
      </c>
      <c r="T532" s="235">
        <v>11651</v>
      </c>
      <c r="U532" s="235">
        <v>11651</v>
      </c>
      <c r="V532" s="235">
        <v>11651</v>
      </c>
    </row>
    <row r="533" spans="1:22" s="214" customFormat="1" ht="15" customHeight="1" x14ac:dyDescent="0.25">
      <c r="A533" s="215" t="s">
        <v>1044</v>
      </c>
      <c r="B533" s="215">
        <v>2</v>
      </c>
      <c r="C533" s="215">
        <v>2</v>
      </c>
      <c r="D533" s="215" t="s">
        <v>1007</v>
      </c>
      <c r="E533" s="215" t="s">
        <v>1008</v>
      </c>
      <c r="F533" s="215">
        <v>448</v>
      </c>
      <c r="G533" s="215" t="s">
        <v>39</v>
      </c>
      <c r="H533" s="215">
        <v>1</v>
      </c>
      <c r="I533" s="234">
        <v>35101</v>
      </c>
      <c r="J533" s="215">
        <v>1</v>
      </c>
      <c r="K533" s="215">
        <v>21</v>
      </c>
      <c r="L533" s="215">
        <v>1</v>
      </c>
      <c r="M533" s="215">
        <v>4</v>
      </c>
      <c r="N533" s="215" t="s">
        <v>1027</v>
      </c>
      <c r="O533" s="237">
        <v>13</v>
      </c>
      <c r="P533" s="235">
        <v>229105.89482619156</v>
      </c>
      <c r="Q533" s="235">
        <v>161906.76</v>
      </c>
      <c r="R533" s="235">
        <f t="shared" si="8"/>
        <v>391012.6548261916</v>
      </c>
      <c r="S533" s="235">
        <v>214756.18000000002</v>
      </c>
      <c r="T533" s="235">
        <v>214756.18000000002</v>
      </c>
      <c r="U533" s="235">
        <v>213831.61000000002</v>
      </c>
      <c r="V533" s="235">
        <v>213831.61000000002</v>
      </c>
    </row>
    <row r="534" spans="1:22" s="214" customFormat="1" ht="15" customHeight="1" x14ac:dyDescent="0.25">
      <c r="A534" s="215" t="s">
        <v>1044</v>
      </c>
      <c r="B534" s="215">
        <v>2</v>
      </c>
      <c r="C534" s="215">
        <v>2</v>
      </c>
      <c r="D534" s="215" t="s">
        <v>1007</v>
      </c>
      <c r="E534" s="215" t="s">
        <v>1008</v>
      </c>
      <c r="F534" s="215">
        <v>448</v>
      </c>
      <c r="G534" s="215" t="s">
        <v>39</v>
      </c>
      <c r="H534" s="215">
        <v>1</v>
      </c>
      <c r="I534" s="234">
        <v>35201</v>
      </c>
      <c r="J534" s="215">
        <v>1</v>
      </c>
      <c r="K534" s="215">
        <v>21</v>
      </c>
      <c r="L534" s="215">
        <v>1</v>
      </c>
      <c r="M534" s="215">
        <v>4</v>
      </c>
      <c r="N534" s="215" t="s">
        <v>1027</v>
      </c>
      <c r="O534" s="237">
        <v>13</v>
      </c>
      <c r="P534" s="235">
        <v>77268.721682484291</v>
      </c>
      <c r="Q534" s="235"/>
      <c r="R534" s="235">
        <f t="shared" si="8"/>
        <v>77268.721682484291</v>
      </c>
      <c r="S534" s="235">
        <v>40575.730000000003</v>
      </c>
      <c r="T534" s="235">
        <v>40575.730000000003</v>
      </c>
      <c r="U534" s="235">
        <v>40575.730000000003</v>
      </c>
      <c r="V534" s="235">
        <v>40575.730000000003</v>
      </c>
    </row>
    <row r="535" spans="1:22" s="214" customFormat="1" ht="15" customHeight="1" x14ac:dyDescent="0.25">
      <c r="A535" s="215" t="s">
        <v>1044</v>
      </c>
      <c r="B535" s="215">
        <v>2</v>
      </c>
      <c r="C535" s="215">
        <v>2</v>
      </c>
      <c r="D535" s="215" t="s">
        <v>1007</v>
      </c>
      <c r="E535" s="215" t="s">
        <v>1008</v>
      </c>
      <c r="F535" s="215">
        <v>448</v>
      </c>
      <c r="G535" s="215" t="s">
        <v>39</v>
      </c>
      <c r="H535" s="215">
        <v>1</v>
      </c>
      <c r="I535" s="234">
        <v>35301</v>
      </c>
      <c r="J535" s="215">
        <v>1</v>
      </c>
      <c r="K535" s="215">
        <v>21</v>
      </c>
      <c r="L535" s="215">
        <v>1</v>
      </c>
      <c r="M535" s="215">
        <v>4</v>
      </c>
      <c r="N535" s="215" t="s">
        <v>1027</v>
      </c>
      <c r="O535" s="215">
        <v>13</v>
      </c>
      <c r="P535" s="235">
        <v>0</v>
      </c>
      <c r="Q535" s="235"/>
      <c r="R535" s="235">
        <f t="shared" si="8"/>
        <v>0</v>
      </c>
      <c r="S535" s="235"/>
      <c r="T535" s="235"/>
      <c r="U535" s="235"/>
      <c r="V535" s="235"/>
    </row>
    <row r="536" spans="1:22" s="214" customFormat="1" ht="15" customHeight="1" x14ac:dyDescent="0.25">
      <c r="A536" s="215" t="s">
        <v>1044</v>
      </c>
      <c r="B536" s="215">
        <v>2</v>
      </c>
      <c r="C536" s="215">
        <v>2</v>
      </c>
      <c r="D536" s="215" t="s">
        <v>1007</v>
      </c>
      <c r="E536" s="215" t="s">
        <v>1008</v>
      </c>
      <c r="F536" s="215">
        <v>448</v>
      </c>
      <c r="G536" s="215" t="s">
        <v>39</v>
      </c>
      <c r="H536" s="215">
        <v>1</v>
      </c>
      <c r="I536" s="234">
        <v>35302</v>
      </c>
      <c r="J536" s="215">
        <v>1</v>
      </c>
      <c r="K536" s="215">
        <v>21</v>
      </c>
      <c r="L536" s="215">
        <v>1</v>
      </c>
      <c r="M536" s="215">
        <v>4</v>
      </c>
      <c r="N536" s="215" t="s">
        <v>1027</v>
      </c>
      <c r="O536" s="237">
        <v>13</v>
      </c>
      <c r="P536" s="235">
        <v>19892.473712043469</v>
      </c>
      <c r="Q536" s="235"/>
      <c r="R536" s="235">
        <f t="shared" si="8"/>
        <v>19892.473712043469</v>
      </c>
      <c r="S536" s="235">
        <v>3095.97</v>
      </c>
      <c r="T536" s="235">
        <v>3095.97</v>
      </c>
      <c r="U536" s="235">
        <v>3095.97</v>
      </c>
      <c r="V536" s="235">
        <v>3095.97</v>
      </c>
    </row>
    <row r="537" spans="1:22" s="214" customFormat="1" ht="15" customHeight="1" x14ac:dyDescent="0.25">
      <c r="A537" s="215" t="s">
        <v>1044</v>
      </c>
      <c r="B537" s="215">
        <v>2</v>
      </c>
      <c r="C537" s="215">
        <v>2</v>
      </c>
      <c r="D537" s="215" t="s">
        <v>1007</v>
      </c>
      <c r="E537" s="215" t="s">
        <v>1008</v>
      </c>
      <c r="F537" s="215">
        <v>448</v>
      </c>
      <c r="G537" s="215" t="s">
        <v>39</v>
      </c>
      <c r="H537" s="215">
        <v>1</v>
      </c>
      <c r="I537" s="234">
        <v>35501</v>
      </c>
      <c r="J537" s="215">
        <v>1</v>
      </c>
      <c r="K537" s="215">
        <v>21</v>
      </c>
      <c r="L537" s="215">
        <v>1</v>
      </c>
      <c r="M537" s="215">
        <v>4</v>
      </c>
      <c r="N537" s="215" t="s">
        <v>1027</v>
      </c>
      <c r="O537" s="215">
        <v>13</v>
      </c>
      <c r="P537" s="235">
        <v>1490921.3565302468</v>
      </c>
      <c r="Q537" s="235">
        <v>179000</v>
      </c>
      <c r="R537" s="235">
        <f t="shared" si="8"/>
        <v>1669921.3565302468</v>
      </c>
      <c r="S537" s="235">
        <v>421381.05000000005</v>
      </c>
      <c r="T537" s="235">
        <v>421381.05000000005</v>
      </c>
      <c r="U537" s="235">
        <v>357549.39</v>
      </c>
      <c r="V537" s="235">
        <v>357549.39</v>
      </c>
    </row>
    <row r="538" spans="1:22" s="214" customFormat="1" ht="15" customHeight="1" x14ac:dyDescent="0.25">
      <c r="A538" s="215" t="s">
        <v>1044</v>
      </c>
      <c r="B538" s="215">
        <v>2</v>
      </c>
      <c r="C538" s="215">
        <v>2</v>
      </c>
      <c r="D538" s="215" t="s">
        <v>1007</v>
      </c>
      <c r="E538" s="215" t="s">
        <v>1008</v>
      </c>
      <c r="F538" s="215">
        <v>448</v>
      </c>
      <c r="G538" s="215" t="s">
        <v>39</v>
      </c>
      <c r="H538" s="215">
        <v>1</v>
      </c>
      <c r="I538" s="234">
        <v>35701</v>
      </c>
      <c r="J538" s="215">
        <v>1</v>
      </c>
      <c r="K538" s="215">
        <v>21</v>
      </c>
      <c r="L538" s="215">
        <v>1</v>
      </c>
      <c r="M538" s="215">
        <v>4</v>
      </c>
      <c r="N538" s="215" t="s">
        <v>1027</v>
      </c>
      <c r="O538" s="215">
        <v>13</v>
      </c>
      <c r="P538" s="235">
        <v>5537889.2501959652</v>
      </c>
      <c r="Q538" s="235">
        <v>2484857.5500000003</v>
      </c>
      <c r="R538" s="235">
        <f t="shared" si="8"/>
        <v>8022746.8001959659</v>
      </c>
      <c r="S538" s="235">
        <v>3902160.3</v>
      </c>
      <c r="T538" s="235">
        <v>3902160.3</v>
      </c>
      <c r="U538" s="235">
        <v>3063389.3200000003</v>
      </c>
      <c r="V538" s="235">
        <v>3063389.3200000003</v>
      </c>
    </row>
    <row r="539" spans="1:22" s="214" customFormat="1" ht="15" customHeight="1" x14ac:dyDescent="0.25">
      <c r="A539" s="215" t="s">
        <v>1044</v>
      </c>
      <c r="B539" s="215">
        <v>2</v>
      </c>
      <c r="C539" s="215">
        <v>2</v>
      </c>
      <c r="D539" s="215" t="s">
        <v>1007</v>
      </c>
      <c r="E539" s="215" t="s">
        <v>1008</v>
      </c>
      <c r="F539" s="215">
        <v>448</v>
      </c>
      <c r="G539" s="215" t="s">
        <v>39</v>
      </c>
      <c r="H539" s="215">
        <v>1</v>
      </c>
      <c r="I539" s="234">
        <v>35702</v>
      </c>
      <c r="J539" s="215">
        <v>1</v>
      </c>
      <c r="K539" s="215">
        <v>21</v>
      </c>
      <c r="L539" s="215">
        <v>1</v>
      </c>
      <c r="M539" s="215">
        <v>4</v>
      </c>
      <c r="N539" s="215" t="s">
        <v>1027</v>
      </c>
      <c r="O539" s="237">
        <v>13</v>
      </c>
      <c r="P539" s="235">
        <v>0</v>
      </c>
      <c r="Q539" s="235"/>
      <c r="R539" s="235">
        <f t="shared" si="8"/>
        <v>0</v>
      </c>
      <c r="S539" s="235"/>
      <c r="T539" s="235"/>
      <c r="U539" s="235"/>
      <c r="V539" s="235"/>
    </row>
    <row r="540" spans="1:22" s="214" customFormat="1" ht="15" customHeight="1" x14ac:dyDescent="0.25">
      <c r="A540" s="215" t="s">
        <v>1044</v>
      </c>
      <c r="B540" s="215">
        <v>2</v>
      </c>
      <c r="C540" s="215">
        <v>2</v>
      </c>
      <c r="D540" s="215" t="s">
        <v>1007</v>
      </c>
      <c r="E540" s="215" t="s">
        <v>1008</v>
      </c>
      <c r="F540" s="215">
        <v>448</v>
      </c>
      <c r="G540" s="215" t="s">
        <v>39</v>
      </c>
      <c r="H540" s="215">
        <v>1</v>
      </c>
      <c r="I540" s="234">
        <v>35801</v>
      </c>
      <c r="J540" s="215">
        <v>1</v>
      </c>
      <c r="K540" s="215">
        <v>21</v>
      </c>
      <c r="L540" s="215">
        <v>1</v>
      </c>
      <c r="M540" s="215">
        <v>4</v>
      </c>
      <c r="N540" s="215" t="s">
        <v>1027</v>
      </c>
      <c r="O540" s="237">
        <v>13</v>
      </c>
      <c r="P540" s="235">
        <v>163701.15631097928</v>
      </c>
      <c r="Q540" s="235"/>
      <c r="R540" s="235">
        <f t="shared" si="8"/>
        <v>163701.15631097928</v>
      </c>
      <c r="S540" s="235">
        <v>54501.840000000004</v>
      </c>
      <c r="T540" s="235">
        <v>54501.840000000004</v>
      </c>
      <c r="U540" s="235">
        <v>43701.840000000004</v>
      </c>
      <c r="V540" s="235">
        <v>43701.840000000004</v>
      </c>
    </row>
    <row r="541" spans="1:22" s="214" customFormat="1" ht="15" customHeight="1" x14ac:dyDescent="0.25">
      <c r="A541" s="215" t="s">
        <v>1044</v>
      </c>
      <c r="B541" s="215">
        <v>2</v>
      </c>
      <c r="C541" s="215">
        <v>2</v>
      </c>
      <c r="D541" s="215" t="s">
        <v>1007</v>
      </c>
      <c r="E541" s="215" t="s">
        <v>1008</v>
      </c>
      <c r="F541" s="215">
        <v>448</v>
      </c>
      <c r="G541" s="215" t="s">
        <v>39</v>
      </c>
      <c r="H541" s="215">
        <v>1</v>
      </c>
      <c r="I541" s="234">
        <v>35901</v>
      </c>
      <c r="J541" s="215">
        <v>1</v>
      </c>
      <c r="K541" s="215">
        <v>21</v>
      </c>
      <c r="L541" s="215">
        <v>1</v>
      </c>
      <c r="M541" s="215">
        <v>4</v>
      </c>
      <c r="N541" s="215" t="s">
        <v>1027</v>
      </c>
      <c r="O541" s="215">
        <v>13</v>
      </c>
      <c r="P541" s="235">
        <v>22534.582933289268</v>
      </c>
      <c r="Q541" s="235"/>
      <c r="R541" s="235">
        <f t="shared" si="8"/>
        <v>22534.582933289268</v>
      </c>
      <c r="S541" s="235"/>
      <c r="T541" s="235"/>
      <c r="U541" s="235"/>
      <c r="V541" s="235"/>
    </row>
    <row r="542" spans="1:22" s="214" customFormat="1" ht="15" customHeight="1" x14ac:dyDescent="0.25">
      <c r="A542" s="215" t="s">
        <v>1044</v>
      </c>
      <c r="B542" s="215">
        <v>2</v>
      </c>
      <c r="C542" s="215">
        <v>2</v>
      </c>
      <c r="D542" s="215" t="s">
        <v>1007</v>
      </c>
      <c r="E542" s="215" t="s">
        <v>1008</v>
      </c>
      <c r="F542" s="215">
        <v>448</v>
      </c>
      <c r="G542" s="215" t="s">
        <v>39</v>
      </c>
      <c r="H542" s="215">
        <v>1</v>
      </c>
      <c r="I542" s="234">
        <v>36101</v>
      </c>
      <c r="J542" s="215">
        <v>1</v>
      </c>
      <c r="K542" s="215">
        <v>21</v>
      </c>
      <c r="L542" s="215">
        <v>1</v>
      </c>
      <c r="M542" s="215">
        <v>4</v>
      </c>
      <c r="N542" s="215" t="s">
        <v>1027</v>
      </c>
      <c r="O542" s="215">
        <v>13</v>
      </c>
      <c r="P542" s="235">
        <v>1275762.7760579486</v>
      </c>
      <c r="Q542" s="235"/>
      <c r="R542" s="235">
        <f t="shared" si="8"/>
        <v>1275762.7760579486</v>
      </c>
      <c r="S542" s="235">
        <v>408035.3</v>
      </c>
      <c r="T542" s="235">
        <v>408035.3</v>
      </c>
      <c r="U542" s="235">
        <v>79755.3</v>
      </c>
      <c r="V542" s="235">
        <v>79755.3</v>
      </c>
    </row>
    <row r="543" spans="1:22" s="214" customFormat="1" ht="15" customHeight="1" x14ac:dyDescent="0.25">
      <c r="A543" s="215" t="s">
        <v>1044</v>
      </c>
      <c r="B543" s="215">
        <v>2</v>
      </c>
      <c r="C543" s="215">
        <v>2</v>
      </c>
      <c r="D543" s="215" t="s">
        <v>1007</v>
      </c>
      <c r="E543" s="215" t="s">
        <v>1008</v>
      </c>
      <c r="F543" s="215">
        <v>448</v>
      </c>
      <c r="G543" s="215" t="s">
        <v>39</v>
      </c>
      <c r="H543" s="215">
        <v>1</v>
      </c>
      <c r="I543" s="234">
        <v>36401</v>
      </c>
      <c r="J543" s="215">
        <v>1</v>
      </c>
      <c r="K543" s="215">
        <v>21</v>
      </c>
      <c r="L543" s="215">
        <v>1</v>
      </c>
      <c r="M543" s="215">
        <v>4</v>
      </c>
      <c r="N543" s="215" t="s">
        <v>1027</v>
      </c>
      <c r="O543" s="237">
        <v>13</v>
      </c>
      <c r="P543" s="235">
        <v>447.76522196754536</v>
      </c>
      <c r="Q543" s="235"/>
      <c r="R543" s="235">
        <f t="shared" si="8"/>
        <v>447.76522196754536</v>
      </c>
      <c r="S543" s="235"/>
      <c r="T543" s="235"/>
      <c r="U543" s="235"/>
      <c r="V543" s="235"/>
    </row>
    <row r="544" spans="1:22" s="214" customFormat="1" ht="15" customHeight="1" x14ac:dyDescent="0.25">
      <c r="A544" s="215" t="s">
        <v>1044</v>
      </c>
      <c r="B544" s="215">
        <v>2</v>
      </c>
      <c r="C544" s="215">
        <v>2</v>
      </c>
      <c r="D544" s="215" t="s">
        <v>1007</v>
      </c>
      <c r="E544" s="215" t="s">
        <v>1008</v>
      </c>
      <c r="F544" s="215">
        <v>448</v>
      </c>
      <c r="G544" s="215" t="s">
        <v>39</v>
      </c>
      <c r="H544" s="215">
        <v>1</v>
      </c>
      <c r="I544" s="234">
        <v>36501</v>
      </c>
      <c r="J544" s="215">
        <v>1</v>
      </c>
      <c r="K544" s="215">
        <v>21</v>
      </c>
      <c r="L544" s="215">
        <v>1</v>
      </c>
      <c r="M544" s="215">
        <v>4</v>
      </c>
      <c r="N544" s="215" t="s">
        <v>1027</v>
      </c>
      <c r="O544" s="215">
        <v>13</v>
      </c>
      <c r="P544" s="235">
        <v>23092</v>
      </c>
      <c r="Q544" s="235"/>
      <c r="R544" s="235">
        <f t="shared" si="8"/>
        <v>23092</v>
      </c>
      <c r="S544" s="235"/>
      <c r="T544" s="235"/>
      <c r="U544" s="235"/>
      <c r="V544" s="235"/>
    </row>
    <row r="545" spans="1:22" s="214" customFormat="1" ht="15" customHeight="1" x14ac:dyDescent="0.25">
      <c r="A545" s="215" t="s">
        <v>1044</v>
      </c>
      <c r="B545" s="215">
        <v>2</v>
      </c>
      <c r="C545" s="215">
        <v>2</v>
      </c>
      <c r="D545" s="215" t="s">
        <v>1007</v>
      </c>
      <c r="E545" s="215" t="s">
        <v>1008</v>
      </c>
      <c r="F545" s="215">
        <v>448</v>
      </c>
      <c r="G545" s="215" t="s">
        <v>39</v>
      </c>
      <c r="H545" s="215">
        <v>1</v>
      </c>
      <c r="I545" s="234">
        <v>36901</v>
      </c>
      <c r="J545" s="215">
        <v>1</v>
      </c>
      <c r="K545" s="215">
        <v>21</v>
      </c>
      <c r="L545" s="215">
        <v>1</v>
      </c>
      <c r="M545" s="215">
        <v>4</v>
      </c>
      <c r="N545" s="215" t="s">
        <v>1027</v>
      </c>
      <c r="O545" s="215">
        <v>13</v>
      </c>
      <c r="P545" s="235">
        <v>186778.67374696615</v>
      </c>
      <c r="Q545" s="235"/>
      <c r="R545" s="235">
        <f t="shared" si="8"/>
        <v>186778.67374696615</v>
      </c>
      <c r="S545" s="235"/>
      <c r="T545" s="235"/>
      <c r="U545" s="235"/>
      <c r="V545" s="235"/>
    </row>
    <row r="546" spans="1:22" s="214" customFormat="1" ht="15" customHeight="1" x14ac:dyDescent="0.25">
      <c r="A546" s="215" t="s">
        <v>1044</v>
      </c>
      <c r="B546" s="215">
        <v>2</v>
      </c>
      <c r="C546" s="215">
        <v>2</v>
      </c>
      <c r="D546" s="215" t="s">
        <v>1007</v>
      </c>
      <c r="E546" s="215" t="s">
        <v>1008</v>
      </c>
      <c r="F546" s="215">
        <v>448</v>
      </c>
      <c r="G546" s="215" t="s">
        <v>39</v>
      </c>
      <c r="H546" s="215">
        <v>1</v>
      </c>
      <c r="I546" s="234">
        <v>37101</v>
      </c>
      <c r="J546" s="215">
        <v>1</v>
      </c>
      <c r="K546" s="215">
        <v>21</v>
      </c>
      <c r="L546" s="215">
        <v>1</v>
      </c>
      <c r="M546" s="215">
        <v>4</v>
      </c>
      <c r="N546" s="215" t="s">
        <v>1027</v>
      </c>
      <c r="O546" s="237">
        <v>13</v>
      </c>
      <c r="P546" s="235">
        <v>36688.495263871577</v>
      </c>
      <c r="Q546" s="235"/>
      <c r="R546" s="235">
        <f t="shared" si="8"/>
        <v>36688.495263871577</v>
      </c>
      <c r="S546" s="235"/>
      <c r="T546" s="235"/>
      <c r="U546" s="235"/>
      <c r="V546" s="235"/>
    </row>
    <row r="547" spans="1:22" s="214" customFormat="1" ht="15" customHeight="1" x14ac:dyDescent="0.25">
      <c r="A547" s="215" t="s">
        <v>1044</v>
      </c>
      <c r="B547" s="215">
        <v>2</v>
      </c>
      <c r="C547" s="215">
        <v>2</v>
      </c>
      <c r="D547" s="215" t="s">
        <v>1007</v>
      </c>
      <c r="E547" s="215" t="s">
        <v>1008</v>
      </c>
      <c r="F547" s="215">
        <v>448</v>
      </c>
      <c r="G547" s="215" t="s">
        <v>39</v>
      </c>
      <c r="H547" s="215">
        <v>1</v>
      </c>
      <c r="I547" s="234">
        <v>37104</v>
      </c>
      <c r="J547" s="215">
        <v>1</v>
      </c>
      <c r="K547" s="215">
        <v>21</v>
      </c>
      <c r="L547" s="215">
        <v>1</v>
      </c>
      <c r="M547" s="215">
        <v>4</v>
      </c>
      <c r="N547" s="215" t="s">
        <v>1027</v>
      </c>
      <c r="O547" s="215">
        <v>13</v>
      </c>
      <c r="P547" s="235">
        <v>0</v>
      </c>
      <c r="Q547" s="235"/>
      <c r="R547" s="235">
        <f t="shared" si="8"/>
        <v>0</v>
      </c>
      <c r="S547" s="235"/>
      <c r="T547" s="235"/>
      <c r="U547" s="235"/>
      <c r="V547" s="235"/>
    </row>
    <row r="548" spans="1:22" s="214" customFormat="1" ht="15" customHeight="1" x14ac:dyDescent="0.25">
      <c r="A548" s="215" t="s">
        <v>1044</v>
      </c>
      <c r="B548" s="215">
        <v>2</v>
      </c>
      <c r="C548" s="215">
        <v>2</v>
      </c>
      <c r="D548" s="215" t="s">
        <v>1007</v>
      </c>
      <c r="E548" s="215" t="s">
        <v>1008</v>
      </c>
      <c r="F548" s="215">
        <v>448</v>
      </c>
      <c r="G548" s="215" t="s">
        <v>39</v>
      </c>
      <c r="H548" s="215">
        <v>1</v>
      </c>
      <c r="I548" s="234">
        <v>37201</v>
      </c>
      <c r="J548" s="215">
        <v>1</v>
      </c>
      <c r="K548" s="215">
        <v>21</v>
      </c>
      <c r="L548" s="215">
        <v>1</v>
      </c>
      <c r="M548" s="215">
        <v>4</v>
      </c>
      <c r="N548" s="215" t="s">
        <v>1027</v>
      </c>
      <c r="O548" s="215">
        <v>13</v>
      </c>
      <c r="P548" s="235">
        <v>1500</v>
      </c>
      <c r="Q548" s="235"/>
      <c r="R548" s="235">
        <f t="shared" si="8"/>
        <v>1500</v>
      </c>
      <c r="S548" s="235"/>
      <c r="T548" s="235"/>
      <c r="U548" s="235"/>
      <c r="V548" s="235"/>
    </row>
    <row r="549" spans="1:22" s="214" customFormat="1" ht="15" customHeight="1" x14ac:dyDescent="0.25">
      <c r="A549" s="215" t="s">
        <v>1044</v>
      </c>
      <c r="B549" s="215">
        <v>2</v>
      </c>
      <c r="C549" s="215">
        <v>2</v>
      </c>
      <c r="D549" s="215" t="s">
        <v>1007</v>
      </c>
      <c r="E549" s="215" t="s">
        <v>1008</v>
      </c>
      <c r="F549" s="215">
        <v>448</v>
      </c>
      <c r="G549" s="215" t="s">
        <v>39</v>
      </c>
      <c r="H549" s="215">
        <v>1</v>
      </c>
      <c r="I549" s="234">
        <v>37501</v>
      </c>
      <c r="J549" s="215">
        <v>1</v>
      </c>
      <c r="K549" s="215">
        <v>21</v>
      </c>
      <c r="L549" s="215">
        <v>1</v>
      </c>
      <c r="M549" s="215">
        <v>4</v>
      </c>
      <c r="N549" s="215" t="s">
        <v>1027</v>
      </c>
      <c r="O549" s="237">
        <v>13</v>
      </c>
      <c r="P549" s="235">
        <v>502757.47803989926</v>
      </c>
      <c r="Q549" s="235">
        <v>150850</v>
      </c>
      <c r="R549" s="235">
        <f t="shared" si="8"/>
        <v>653607.47803989926</v>
      </c>
      <c r="S549" s="235">
        <v>491500</v>
      </c>
      <c r="T549" s="235">
        <v>491500</v>
      </c>
      <c r="U549" s="235">
        <v>491500</v>
      </c>
      <c r="V549" s="235">
        <v>491500</v>
      </c>
    </row>
    <row r="550" spans="1:22" s="214" customFormat="1" ht="15" customHeight="1" x14ac:dyDescent="0.25">
      <c r="A550" s="215" t="s">
        <v>1044</v>
      </c>
      <c r="B550" s="215">
        <v>2</v>
      </c>
      <c r="C550" s="215">
        <v>2</v>
      </c>
      <c r="D550" s="215" t="s">
        <v>1007</v>
      </c>
      <c r="E550" s="215" t="s">
        <v>1008</v>
      </c>
      <c r="F550" s="215">
        <v>448</v>
      </c>
      <c r="G550" s="215" t="s">
        <v>39</v>
      </c>
      <c r="H550" s="215">
        <v>1</v>
      </c>
      <c r="I550" s="234">
        <v>37502</v>
      </c>
      <c r="J550" s="215">
        <v>1</v>
      </c>
      <c r="K550" s="215">
        <v>21</v>
      </c>
      <c r="L550" s="215">
        <v>1</v>
      </c>
      <c r="M550" s="215">
        <v>4</v>
      </c>
      <c r="N550" s="215" t="s">
        <v>1027</v>
      </c>
      <c r="O550" s="237">
        <v>13</v>
      </c>
      <c r="P550" s="235">
        <v>261243.39550185503</v>
      </c>
      <c r="Q550" s="235"/>
      <c r="R550" s="235">
        <f t="shared" si="8"/>
        <v>261243.39550185503</v>
      </c>
      <c r="S550" s="235">
        <v>115800</v>
      </c>
      <c r="T550" s="235">
        <v>115800</v>
      </c>
      <c r="U550" s="235">
        <v>115800</v>
      </c>
      <c r="V550" s="235">
        <v>115800</v>
      </c>
    </row>
    <row r="551" spans="1:22" s="214" customFormat="1" ht="15" customHeight="1" x14ac:dyDescent="0.25">
      <c r="A551" s="215" t="s">
        <v>1044</v>
      </c>
      <c r="B551" s="215">
        <v>2</v>
      </c>
      <c r="C551" s="215">
        <v>2</v>
      </c>
      <c r="D551" s="215" t="s">
        <v>1007</v>
      </c>
      <c r="E551" s="215" t="s">
        <v>1008</v>
      </c>
      <c r="F551" s="215">
        <v>448</v>
      </c>
      <c r="G551" s="215" t="s">
        <v>39</v>
      </c>
      <c r="H551" s="215">
        <v>1</v>
      </c>
      <c r="I551" s="234">
        <v>37601</v>
      </c>
      <c r="J551" s="215">
        <v>1</v>
      </c>
      <c r="K551" s="215">
        <v>21</v>
      </c>
      <c r="L551" s="215">
        <v>1</v>
      </c>
      <c r="M551" s="215">
        <v>4</v>
      </c>
      <c r="N551" s="215" t="s">
        <v>1027</v>
      </c>
      <c r="O551" s="215">
        <v>13</v>
      </c>
      <c r="P551" s="235">
        <v>0</v>
      </c>
      <c r="Q551" s="235"/>
      <c r="R551" s="235">
        <f t="shared" si="8"/>
        <v>0</v>
      </c>
      <c r="S551" s="235"/>
      <c r="T551" s="235"/>
      <c r="U551" s="235"/>
      <c r="V551" s="235"/>
    </row>
    <row r="552" spans="1:22" s="214" customFormat="1" ht="15" customHeight="1" x14ac:dyDescent="0.25">
      <c r="A552" s="215" t="s">
        <v>1044</v>
      </c>
      <c r="B552" s="215">
        <v>2</v>
      </c>
      <c r="C552" s="215">
        <v>2</v>
      </c>
      <c r="D552" s="215" t="s">
        <v>1007</v>
      </c>
      <c r="E552" s="215" t="s">
        <v>1008</v>
      </c>
      <c r="F552" s="215">
        <v>448</v>
      </c>
      <c r="G552" s="215" t="s">
        <v>39</v>
      </c>
      <c r="H552" s="215">
        <v>1</v>
      </c>
      <c r="I552" s="234">
        <v>37801</v>
      </c>
      <c r="J552" s="215">
        <v>1</v>
      </c>
      <c r="K552" s="215">
        <v>21</v>
      </c>
      <c r="L552" s="215">
        <v>1</v>
      </c>
      <c r="M552" s="215">
        <v>4</v>
      </c>
      <c r="N552" s="215" t="s">
        <v>1027</v>
      </c>
      <c r="O552" s="237">
        <v>13</v>
      </c>
      <c r="P552" s="235">
        <v>0</v>
      </c>
      <c r="Q552" s="235"/>
      <c r="R552" s="235">
        <f t="shared" si="8"/>
        <v>0</v>
      </c>
      <c r="S552" s="235"/>
      <c r="T552" s="235"/>
      <c r="U552" s="235"/>
      <c r="V552" s="235"/>
    </row>
    <row r="553" spans="1:22" s="214" customFormat="1" ht="15" customHeight="1" x14ac:dyDescent="0.25">
      <c r="A553" s="215" t="s">
        <v>1044</v>
      </c>
      <c r="B553" s="215">
        <v>2</v>
      </c>
      <c r="C553" s="215">
        <v>2</v>
      </c>
      <c r="D553" s="215" t="s">
        <v>1007</v>
      </c>
      <c r="E553" s="215" t="s">
        <v>1008</v>
      </c>
      <c r="F553" s="215">
        <v>448</v>
      </c>
      <c r="G553" s="215" t="s">
        <v>39</v>
      </c>
      <c r="H553" s="215">
        <v>1</v>
      </c>
      <c r="I553" s="234">
        <v>37901</v>
      </c>
      <c r="J553" s="215">
        <v>1</v>
      </c>
      <c r="K553" s="215">
        <v>21</v>
      </c>
      <c r="L553" s="215">
        <v>1</v>
      </c>
      <c r="M553" s="215">
        <v>4</v>
      </c>
      <c r="N553" s="215" t="s">
        <v>1027</v>
      </c>
      <c r="O553" s="215">
        <v>13</v>
      </c>
      <c r="P553" s="235">
        <v>0</v>
      </c>
      <c r="Q553" s="235"/>
      <c r="R553" s="235">
        <f t="shared" si="8"/>
        <v>0</v>
      </c>
      <c r="S553" s="235"/>
      <c r="T553" s="235"/>
      <c r="U553" s="235"/>
      <c r="V553" s="235"/>
    </row>
    <row r="554" spans="1:22" s="214" customFormat="1" ht="15" customHeight="1" x14ac:dyDescent="0.25">
      <c r="A554" s="215" t="s">
        <v>1044</v>
      </c>
      <c r="B554" s="215">
        <v>2</v>
      </c>
      <c r="C554" s="215">
        <v>2</v>
      </c>
      <c r="D554" s="215" t="s">
        <v>1007</v>
      </c>
      <c r="E554" s="215" t="s">
        <v>1008</v>
      </c>
      <c r="F554" s="215">
        <v>448</v>
      </c>
      <c r="G554" s="215" t="s">
        <v>39</v>
      </c>
      <c r="H554" s="215">
        <v>1</v>
      </c>
      <c r="I554" s="234">
        <v>38101</v>
      </c>
      <c r="J554" s="215">
        <v>1</v>
      </c>
      <c r="K554" s="215">
        <v>21</v>
      </c>
      <c r="L554" s="215">
        <v>1</v>
      </c>
      <c r="M554" s="215">
        <v>4</v>
      </c>
      <c r="N554" s="215" t="s">
        <v>1027</v>
      </c>
      <c r="O554" s="215">
        <v>13</v>
      </c>
      <c r="P554" s="235">
        <v>0</v>
      </c>
      <c r="Q554" s="235"/>
      <c r="R554" s="235">
        <f t="shared" si="8"/>
        <v>0</v>
      </c>
      <c r="S554" s="235"/>
      <c r="T554" s="235"/>
      <c r="U554" s="235"/>
      <c r="V554" s="235"/>
    </row>
    <row r="555" spans="1:22" s="214" customFormat="1" ht="15" customHeight="1" x14ac:dyDescent="0.25">
      <c r="A555" s="215" t="s">
        <v>1044</v>
      </c>
      <c r="B555" s="215">
        <v>2</v>
      </c>
      <c r="C555" s="215">
        <v>2</v>
      </c>
      <c r="D555" s="215" t="s">
        <v>1007</v>
      </c>
      <c r="E555" s="215" t="s">
        <v>1008</v>
      </c>
      <c r="F555" s="215">
        <v>448</v>
      </c>
      <c r="G555" s="215" t="s">
        <v>39</v>
      </c>
      <c r="H555" s="215">
        <v>1</v>
      </c>
      <c r="I555" s="234">
        <v>38201</v>
      </c>
      <c r="J555" s="215">
        <v>1</v>
      </c>
      <c r="K555" s="215">
        <v>21</v>
      </c>
      <c r="L555" s="215">
        <v>1</v>
      </c>
      <c r="M555" s="215">
        <v>4</v>
      </c>
      <c r="N555" s="215" t="s">
        <v>1027</v>
      </c>
      <c r="O555" s="237">
        <v>13</v>
      </c>
      <c r="P555" s="235">
        <v>0</v>
      </c>
      <c r="Q555" s="235"/>
      <c r="R555" s="235">
        <f t="shared" si="8"/>
        <v>0</v>
      </c>
      <c r="S555" s="235"/>
      <c r="T555" s="235"/>
      <c r="U555" s="235"/>
      <c r="V555" s="235"/>
    </row>
    <row r="556" spans="1:22" s="214" customFormat="1" ht="15" customHeight="1" x14ac:dyDescent="0.25">
      <c r="A556" s="215" t="s">
        <v>1044</v>
      </c>
      <c r="B556" s="215">
        <v>2</v>
      </c>
      <c r="C556" s="215">
        <v>2</v>
      </c>
      <c r="D556" s="215" t="s">
        <v>1007</v>
      </c>
      <c r="E556" s="215" t="s">
        <v>1008</v>
      </c>
      <c r="F556" s="215">
        <v>448</v>
      </c>
      <c r="G556" s="215" t="s">
        <v>39</v>
      </c>
      <c r="H556" s="215">
        <v>1</v>
      </c>
      <c r="I556" s="234">
        <v>38301</v>
      </c>
      <c r="J556" s="215">
        <v>1</v>
      </c>
      <c r="K556" s="215">
        <v>21</v>
      </c>
      <c r="L556" s="215">
        <v>1</v>
      </c>
      <c r="M556" s="215">
        <v>4</v>
      </c>
      <c r="N556" s="215" t="s">
        <v>1027</v>
      </c>
      <c r="O556" s="237">
        <v>13</v>
      </c>
      <c r="P556" s="235">
        <v>0</v>
      </c>
      <c r="Q556" s="235"/>
      <c r="R556" s="235">
        <f t="shared" si="8"/>
        <v>0</v>
      </c>
      <c r="S556" s="235"/>
      <c r="T556" s="235"/>
      <c r="U556" s="235"/>
      <c r="V556" s="235"/>
    </row>
    <row r="557" spans="1:22" s="214" customFormat="1" ht="15" customHeight="1" x14ac:dyDescent="0.25">
      <c r="A557" s="215" t="s">
        <v>1044</v>
      </c>
      <c r="B557" s="215">
        <v>2</v>
      </c>
      <c r="C557" s="215">
        <v>2</v>
      </c>
      <c r="D557" s="215" t="s">
        <v>1007</v>
      </c>
      <c r="E557" s="215" t="s">
        <v>1008</v>
      </c>
      <c r="F557" s="215">
        <v>448</v>
      </c>
      <c r="G557" s="215" t="s">
        <v>39</v>
      </c>
      <c r="H557" s="215">
        <v>1</v>
      </c>
      <c r="I557" s="234">
        <v>38501</v>
      </c>
      <c r="J557" s="215">
        <v>1</v>
      </c>
      <c r="K557" s="215">
        <v>21</v>
      </c>
      <c r="L557" s="215">
        <v>1</v>
      </c>
      <c r="M557" s="215">
        <v>4</v>
      </c>
      <c r="N557" s="215" t="s">
        <v>1027</v>
      </c>
      <c r="O557" s="215">
        <v>13</v>
      </c>
      <c r="P557" s="235">
        <v>0</v>
      </c>
      <c r="Q557" s="235"/>
      <c r="R557" s="235">
        <f t="shared" si="8"/>
        <v>0</v>
      </c>
      <c r="S557" s="235"/>
      <c r="T557" s="235"/>
      <c r="U557" s="235"/>
      <c r="V557" s="235"/>
    </row>
    <row r="558" spans="1:22" s="214" customFormat="1" ht="15" customHeight="1" x14ac:dyDescent="0.25">
      <c r="A558" s="215" t="s">
        <v>1044</v>
      </c>
      <c r="B558" s="215">
        <v>2</v>
      </c>
      <c r="C558" s="215">
        <v>2</v>
      </c>
      <c r="D558" s="215" t="s">
        <v>1007</v>
      </c>
      <c r="E558" s="215" t="s">
        <v>1008</v>
      </c>
      <c r="F558" s="215">
        <v>448</v>
      </c>
      <c r="G558" s="215" t="s">
        <v>39</v>
      </c>
      <c r="H558" s="215">
        <v>1</v>
      </c>
      <c r="I558" s="234">
        <v>39201</v>
      </c>
      <c r="J558" s="215">
        <v>1</v>
      </c>
      <c r="K558" s="215">
        <v>21</v>
      </c>
      <c r="L558" s="215">
        <v>1</v>
      </c>
      <c r="M558" s="215">
        <v>4</v>
      </c>
      <c r="N558" s="215" t="s">
        <v>1027</v>
      </c>
      <c r="O558" s="215">
        <v>13</v>
      </c>
      <c r="P558" s="235">
        <v>5289701.4396392349</v>
      </c>
      <c r="Q558" s="235">
        <v>843857.46</v>
      </c>
      <c r="R558" s="235">
        <f t="shared" si="8"/>
        <v>6133558.8996392349</v>
      </c>
      <c r="S558" s="235">
        <v>7691312.8900000006</v>
      </c>
      <c r="T558" s="235">
        <v>7691312.8900000006</v>
      </c>
      <c r="U558" s="235">
        <v>0</v>
      </c>
      <c r="V558" s="235">
        <v>0</v>
      </c>
    </row>
    <row r="559" spans="1:22" s="214" customFormat="1" ht="15" customHeight="1" x14ac:dyDescent="0.25">
      <c r="A559" s="215" t="s">
        <v>1044</v>
      </c>
      <c r="B559" s="215">
        <v>2</v>
      </c>
      <c r="C559" s="215">
        <v>2</v>
      </c>
      <c r="D559" s="215" t="s">
        <v>1007</v>
      </c>
      <c r="E559" s="215" t="s">
        <v>1008</v>
      </c>
      <c r="F559" s="215">
        <v>448</v>
      </c>
      <c r="G559" s="215" t="s">
        <v>39</v>
      </c>
      <c r="H559" s="215">
        <v>1</v>
      </c>
      <c r="I559" s="234">
        <v>39501</v>
      </c>
      <c r="J559" s="215">
        <v>1</v>
      </c>
      <c r="K559" s="215">
        <v>21</v>
      </c>
      <c r="L559" s="215">
        <v>1</v>
      </c>
      <c r="M559" s="215">
        <v>4</v>
      </c>
      <c r="N559" s="215" t="s">
        <v>1027</v>
      </c>
      <c r="O559" s="237">
        <v>13</v>
      </c>
      <c r="P559" s="235">
        <v>1194638.8916430946</v>
      </c>
      <c r="Q559" s="235">
        <v>26000</v>
      </c>
      <c r="R559" s="235">
        <f t="shared" si="8"/>
        <v>1220638.8916430946</v>
      </c>
      <c r="S559" s="235">
        <v>50670.64</v>
      </c>
      <c r="T559" s="235">
        <v>50670.64</v>
      </c>
      <c r="U559" s="235">
        <v>50670.64</v>
      </c>
      <c r="V559" s="235">
        <v>50670.644</v>
      </c>
    </row>
    <row r="560" spans="1:22" s="214" customFormat="1" ht="15" customHeight="1" x14ac:dyDescent="0.25">
      <c r="A560" s="215" t="s">
        <v>1044</v>
      </c>
      <c r="B560" s="215">
        <v>2</v>
      </c>
      <c r="C560" s="215">
        <v>2</v>
      </c>
      <c r="D560" s="215" t="s">
        <v>1007</v>
      </c>
      <c r="E560" s="215" t="s">
        <v>1008</v>
      </c>
      <c r="F560" s="215">
        <v>448</v>
      </c>
      <c r="G560" s="215" t="s">
        <v>39</v>
      </c>
      <c r="H560" s="215">
        <v>1</v>
      </c>
      <c r="I560" s="234">
        <v>39601</v>
      </c>
      <c r="J560" s="215">
        <v>1</v>
      </c>
      <c r="K560" s="215">
        <v>21</v>
      </c>
      <c r="L560" s="215">
        <v>1</v>
      </c>
      <c r="M560" s="215">
        <v>4</v>
      </c>
      <c r="N560" s="215" t="s">
        <v>1027</v>
      </c>
      <c r="O560" s="215">
        <v>13</v>
      </c>
      <c r="P560" s="235">
        <v>8341.378948724765</v>
      </c>
      <c r="Q560" s="235"/>
      <c r="R560" s="235">
        <f t="shared" si="8"/>
        <v>8341.378948724765</v>
      </c>
      <c r="S560" s="235"/>
      <c r="T560" s="235"/>
      <c r="U560" s="235"/>
      <c r="V560" s="235"/>
    </row>
    <row r="561" spans="1:22" s="214" customFormat="1" ht="15" customHeight="1" x14ac:dyDescent="0.25">
      <c r="A561" s="215" t="s">
        <v>1044</v>
      </c>
      <c r="B561" s="215">
        <v>2</v>
      </c>
      <c r="C561" s="215">
        <v>2</v>
      </c>
      <c r="D561" s="215" t="s">
        <v>1007</v>
      </c>
      <c r="E561" s="215" t="s">
        <v>1008</v>
      </c>
      <c r="F561" s="215">
        <v>448</v>
      </c>
      <c r="G561" s="215" t="s">
        <v>39</v>
      </c>
      <c r="H561" s="215">
        <v>1</v>
      </c>
      <c r="I561" s="234">
        <v>39801</v>
      </c>
      <c r="J561" s="215">
        <v>1</v>
      </c>
      <c r="K561" s="215">
        <v>21</v>
      </c>
      <c r="L561" s="215">
        <v>1</v>
      </c>
      <c r="M561" s="215">
        <v>4</v>
      </c>
      <c r="N561" s="215" t="s">
        <v>1027</v>
      </c>
      <c r="O561" s="237">
        <v>13</v>
      </c>
      <c r="P561" s="235">
        <v>1307132.1000000001</v>
      </c>
      <c r="Q561" s="235">
        <v>207002</v>
      </c>
      <c r="R561" s="235">
        <f t="shared" si="8"/>
        <v>1514134.1</v>
      </c>
      <c r="S561" s="235">
        <v>1260852.19</v>
      </c>
      <c r="T561" s="235">
        <v>1260852.19</v>
      </c>
      <c r="U561" s="235">
        <v>512471.11</v>
      </c>
      <c r="V561" s="235">
        <v>512471.11</v>
      </c>
    </row>
    <row r="562" spans="1:22" s="214" customFormat="1" ht="15" customHeight="1" x14ac:dyDescent="0.25">
      <c r="A562" s="215" t="s">
        <v>1044</v>
      </c>
      <c r="B562" s="215">
        <v>2</v>
      </c>
      <c r="C562" s="215">
        <v>2</v>
      </c>
      <c r="D562" s="215" t="s">
        <v>1007</v>
      </c>
      <c r="E562" s="215" t="s">
        <v>1008</v>
      </c>
      <c r="F562" s="215">
        <v>448</v>
      </c>
      <c r="G562" s="215" t="s">
        <v>39</v>
      </c>
      <c r="H562" s="215">
        <v>1</v>
      </c>
      <c r="I562" s="234">
        <v>56201</v>
      </c>
      <c r="J562" s="215">
        <v>1</v>
      </c>
      <c r="K562" s="215">
        <v>21</v>
      </c>
      <c r="L562" s="215">
        <v>1</v>
      </c>
      <c r="M562" s="215">
        <v>4</v>
      </c>
      <c r="N562" s="215" t="s">
        <v>1027</v>
      </c>
      <c r="O562" s="215">
        <v>13</v>
      </c>
      <c r="P562" s="235"/>
      <c r="Q562" s="235">
        <v>75864</v>
      </c>
      <c r="R562" s="235">
        <f t="shared" si="8"/>
        <v>75864</v>
      </c>
      <c r="S562" s="235">
        <v>75864</v>
      </c>
      <c r="T562" s="235">
        <v>75864</v>
      </c>
      <c r="U562" s="235">
        <v>75864</v>
      </c>
      <c r="V562" s="235">
        <v>75864</v>
      </c>
    </row>
    <row r="563" spans="1:22" s="214" customFormat="1" ht="15" customHeight="1" x14ac:dyDescent="0.25">
      <c r="A563" s="215" t="s">
        <v>1044</v>
      </c>
      <c r="B563" s="215">
        <v>2</v>
      </c>
      <c r="C563" s="215">
        <v>2</v>
      </c>
      <c r="D563" s="215" t="s">
        <v>1007</v>
      </c>
      <c r="E563" s="215" t="s">
        <v>1008</v>
      </c>
      <c r="F563" s="215">
        <v>448</v>
      </c>
      <c r="G563" s="215" t="s">
        <v>39</v>
      </c>
      <c r="H563" s="215">
        <v>1</v>
      </c>
      <c r="I563" s="234">
        <v>91102</v>
      </c>
      <c r="J563" s="215">
        <v>1</v>
      </c>
      <c r="K563" s="215">
        <v>21</v>
      </c>
      <c r="L563" s="215">
        <v>1</v>
      </c>
      <c r="M563" s="215">
        <v>4</v>
      </c>
      <c r="N563" s="215" t="s">
        <v>1009</v>
      </c>
      <c r="O563" s="237">
        <v>13</v>
      </c>
      <c r="P563" s="235">
        <v>0</v>
      </c>
      <c r="Q563" s="235">
        <v>6730182.8300000001</v>
      </c>
      <c r="R563" s="235">
        <f t="shared" si="8"/>
        <v>6730182.8300000001</v>
      </c>
      <c r="S563" s="235">
        <v>6730182.8300000001</v>
      </c>
      <c r="T563" s="235">
        <v>6730182.8300000001</v>
      </c>
      <c r="U563" s="235">
        <v>6730182.8300000001</v>
      </c>
      <c r="V563" s="235">
        <v>6730182.8300000001</v>
      </c>
    </row>
    <row r="564" spans="1:22" s="214" customFormat="1" ht="15" customHeight="1" x14ac:dyDescent="0.25">
      <c r="A564" s="215" t="s">
        <v>1044</v>
      </c>
      <c r="B564" s="215">
        <v>2</v>
      </c>
      <c r="C564" s="215">
        <v>2</v>
      </c>
      <c r="D564" s="215" t="s">
        <v>1007</v>
      </c>
      <c r="E564" s="215" t="s">
        <v>1008</v>
      </c>
      <c r="F564" s="215">
        <v>448</v>
      </c>
      <c r="G564" s="215" t="s">
        <v>39</v>
      </c>
      <c r="H564" s="215">
        <v>1</v>
      </c>
      <c r="I564" s="234">
        <v>92102</v>
      </c>
      <c r="J564" s="215">
        <v>1</v>
      </c>
      <c r="K564" s="215">
        <v>21</v>
      </c>
      <c r="L564" s="215">
        <v>1</v>
      </c>
      <c r="M564" s="215">
        <v>4</v>
      </c>
      <c r="N564" s="215" t="s">
        <v>1009</v>
      </c>
      <c r="O564" s="215">
        <v>13</v>
      </c>
      <c r="P564" s="235">
        <v>0</v>
      </c>
      <c r="Q564" s="235">
        <v>4522813.4300000006</v>
      </c>
      <c r="R564" s="235">
        <f t="shared" si="8"/>
        <v>4522813.4300000006</v>
      </c>
      <c r="S564" s="235">
        <v>4522813.4300000006</v>
      </c>
      <c r="T564" s="235">
        <v>4522813.4300000006</v>
      </c>
      <c r="U564" s="235">
        <v>4522813.4300000006</v>
      </c>
      <c r="V564" s="235">
        <v>4522813.4300000006</v>
      </c>
    </row>
    <row r="565" spans="1:22" s="214" customFormat="1" ht="15" customHeight="1" x14ac:dyDescent="0.25">
      <c r="A565" s="215" t="s">
        <v>1044</v>
      </c>
      <c r="B565" s="215">
        <v>2</v>
      </c>
      <c r="C565" s="215">
        <v>2</v>
      </c>
      <c r="D565" s="215" t="s">
        <v>1007</v>
      </c>
      <c r="E565" s="215" t="s">
        <v>1008</v>
      </c>
      <c r="F565" s="215">
        <v>448</v>
      </c>
      <c r="G565" s="215" t="s">
        <v>39</v>
      </c>
      <c r="H565" s="215">
        <v>1</v>
      </c>
      <c r="I565" s="234">
        <v>99101</v>
      </c>
      <c r="J565" s="215">
        <v>1</v>
      </c>
      <c r="K565" s="215">
        <v>21</v>
      </c>
      <c r="L565" s="215">
        <v>1</v>
      </c>
      <c r="M565" s="215">
        <v>4</v>
      </c>
      <c r="N565" s="215" t="s">
        <v>1027</v>
      </c>
      <c r="O565" s="237">
        <v>13</v>
      </c>
      <c r="P565" s="235">
        <v>0</v>
      </c>
      <c r="Q565" s="235">
        <v>48957570.810000002</v>
      </c>
      <c r="R565" s="235">
        <f t="shared" si="8"/>
        <v>48957570.810000002</v>
      </c>
      <c r="S565" s="235">
        <v>47086472.880000003</v>
      </c>
      <c r="T565" s="235">
        <v>47086472.880000003</v>
      </c>
      <c r="U565" s="235">
        <v>46058270.229999997</v>
      </c>
      <c r="V565" s="235">
        <v>46058270.229999997</v>
      </c>
    </row>
    <row r="566" spans="1:22" s="214" customFormat="1" ht="15" customHeight="1" x14ac:dyDescent="0.25">
      <c r="A566" s="215"/>
      <c r="B566" s="215"/>
      <c r="C566" s="215"/>
      <c r="D566" s="215"/>
      <c r="E566" s="215"/>
      <c r="F566" s="215"/>
      <c r="G566" s="215"/>
      <c r="H566" s="215"/>
      <c r="I566" s="234"/>
      <c r="J566" s="215"/>
      <c r="K566" s="215"/>
      <c r="L566" s="215"/>
      <c r="M566" s="215"/>
      <c r="N566" s="215"/>
      <c r="O566" s="237"/>
      <c r="P566" s="235"/>
      <c r="Q566" s="235"/>
      <c r="R566" s="235"/>
      <c r="S566" s="235"/>
      <c r="T566" s="235"/>
      <c r="U566" s="235"/>
      <c r="V566" s="235"/>
    </row>
    <row r="567" spans="1:22" s="214" customFormat="1" ht="15" customHeight="1" x14ac:dyDescent="0.25">
      <c r="A567" s="215"/>
      <c r="B567" s="215"/>
      <c r="C567" s="215"/>
      <c r="D567" s="215"/>
      <c r="E567" s="215"/>
      <c r="F567" s="237"/>
      <c r="G567" s="215"/>
      <c r="H567" s="215"/>
      <c r="I567" s="234"/>
      <c r="J567" s="215"/>
      <c r="K567" s="215"/>
      <c r="L567" s="215"/>
      <c r="M567" s="215"/>
      <c r="N567" s="215"/>
      <c r="O567" s="215"/>
      <c r="P567" s="235"/>
      <c r="Q567" s="235"/>
      <c r="R567" s="235"/>
      <c r="S567" s="235"/>
      <c r="T567" s="235"/>
      <c r="U567" s="235"/>
      <c r="V567" s="243"/>
    </row>
    <row r="568" spans="1:22" ht="15" customHeight="1" x14ac:dyDescent="0.25">
      <c r="A568" s="214"/>
      <c r="B568" s="214"/>
      <c r="C568" s="214"/>
      <c r="D568" s="214"/>
      <c r="E568" s="214"/>
      <c r="F568" s="214"/>
      <c r="G568" s="214"/>
      <c r="H568" s="214"/>
      <c r="J568" s="214"/>
      <c r="K568" s="214"/>
      <c r="L568" s="214"/>
      <c r="M568" s="214"/>
      <c r="N568" s="214"/>
      <c r="O568" s="214"/>
      <c r="P568" s="244">
        <f t="shared" ref="P568:V568" si="9">SUM(P3:P567)</f>
        <v>788280901.10064125</v>
      </c>
      <c r="Q568" s="244">
        <f t="shared" si="9"/>
        <v>157445015.07909474</v>
      </c>
      <c r="R568" s="244">
        <f t="shared" si="9"/>
        <v>945725916.1797359</v>
      </c>
      <c r="S568" s="244">
        <f t="shared" si="9"/>
        <v>441152015.3611818</v>
      </c>
      <c r="T568" s="244">
        <f t="shared" si="9"/>
        <v>348085820.48075652</v>
      </c>
      <c r="U568" s="244">
        <f t="shared" si="9"/>
        <v>321268545.85996854</v>
      </c>
      <c r="V568" s="244">
        <f t="shared" si="9"/>
        <v>314373061.51641238</v>
      </c>
    </row>
    <row r="569" spans="1:22" x14ac:dyDescent="0.25">
      <c r="P569" s="245"/>
      <c r="Q569" s="245"/>
      <c r="R569" s="245"/>
      <c r="S569" s="245"/>
      <c r="T569" s="245"/>
      <c r="U569" s="245"/>
      <c r="V569" s="245"/>
    </row>
    <row r="570" spans="1:22" x14ac:dyDescent="0.25">
      <c r="P570" s="246"/>
      <c r="Q570" s="246"/>
      <c r="R570" s="246"/>
      <c r="S570" s="246"/>
      <c r="T570" s="246"/>
      <c r="U570" s="246"/>
      <c r="V570" s="246"/>
    </row>
    <row r="571" spans="1:22" x14ac:dyDescent="0.25">
      <c r="Q571" s="247"/>
      <c r="R571" s="247"/>
    </row>
    <row r="572" spans="1:22" x14ac:dyDescent="0.25">
      <c r="Q572" s="247"/>
      <c r="R572" s="247"/>
      <c r="T572" s="247"/>
      <c r="U572" s="247"/>
      <c r="V572" s="247"/>
    </row>
    <row r="573" spans="1:22" x14ac:dyDescent="0.25">
      <c r="Q573" s="248"/>
      <c r="T573" s="247"/>
      <c r="V573" s="247"/>
    </row>
    <row r="574" spans="1:22" x14ac:dyDescent="0.25">
      <c r="T574" s="248"/>
      <c r="U574" s="248"/>
      <c r="V574" s="248"/>
    </row>
    <row r="576" spans="1:22" x14ac:dyDescent="0.25">
      <c r="T576" s="247"/>
      <c r="U576" s="247"/>
      <c r="V576" s="247"/>
    </row>
    <row r="577" spans="20:22" x14ac:dyDescent="0.25">
      <c r="T577" s="247"/>
      <c r="U577" s="247"/>
      <c r="V577" s="247"/>
    </row>
    <row r="578" spans="20:22" x14ac:dyDescent="0.25">
      <c r="T578" s="247"/>
      <c r="U578" s="247"/>
      <c r="V578" s="247"/>
    </row>
    <row r="579" spans="20:22" x14ac:dyDescent="0.25">
      <c r="T579" s="247"/>
      <c r="U579" s="247"/>
      <c r="V579" s="247"/>
    </row>
    <row r="580" spans="20:22" x14ac:dyDescent="0.25">
      <c r="T580" s="247"/>
      <c r="U580" s="247"/>
      <c r="V580" s="247"/>
    </row>
    <row r="581" spans="20:22" x14ac:dyDescent="0.25">
      <c r="T581" s="247"/>
      <c r="U581" s="247"/>
      <c r="V581" s="247"/>
    </row>
    <row r="582" spans="20:22" x14ac:dyDescent="0.25">
      <c r="T582" s="247"/>
      <c r="U582" s="247"/>
      <c r="V582" s="247"/>
    </row>
    <row r="583" spans="20:22" x14ac:dyDescent="0.25">
      <c r="T583" s="247"/>
      <c r="U583" s="247"/>
      <c r="V583" s="247"/>
    </row>
    <row r="584" spans="20:22" x14ac:dyDescent="0.25">
      <c r="T584" s="247"/>
      <c r="U584" s="247"/>
      <c r="V584" s="247"/>
    </row>
    <row r="585" spans="20:22" x14ac:dyDescent="0.25">
      <c r="T585" s="247"/>
      <c r="U585" s="247"/>
      <c r="V585" s="247"/>
    </row>
    <row r="586" spans="20:22" x14ac:dyDescent="0.25">
      <c r="T586" s="247"/>
      <c r="U586" s="247"/>
      <c r="V586" s="247"/>
    </row>
    <row r="587" spans="20:22" x14ac:dyDescent="0.25">
      <c r="T587" s="247"/>
      <c r="U587" s="247"/>
      <c r="V587" s="247"/>
    </row>
    <row r="588" spans="20:22" x14ac:dyDescent="0.25">
      <c r="T588" s="247"/>
      <c r="U588" s="247"/>
      <c r="V588" s="247"/>
    </row>
    <row r="589" spans="20:22" x14ac:dyDescent="0.25">
      <c r="T589" s="247"/>
      <c r="U589" s="247"/>
      <c r="V589" s="247"/>
    </row>
    <row r="590" spans="20:22" x14ac:dyDescent="0.25">
      <c r="T590" s="247"/>
      <c r="U590" s="247"/>
      <c r="V590" s="247"/>
    </row>
    <row r="591" spans="20:22" x14ac:dyDescent="0.25">
      <c r="T591" s="247"/>
      <c r="U591" s="247"/>
      <c r="V591" s="247"/>
    </row>
    <row r="592" spans="20:22" x14ac:dyDescent="0.25">
      <c r="T592" s="247"/>
      <c r="U592" s="247"/>
      <c r="V592" s="247"/>
    </row>
    <row r="593" spans="20:22" x14ac:dyDescent="0.25">
      <c r="T593" s="247"/>
      <c r="U593" s="247"/>
      <c r="V593" s="247"/>
    </row>
    <row r="594" spans="20:22" x14ac:dyDescent="0.25">
      <c r="T594" s="247"/>
      <c r="U594" s="247"/>
      <c r="V594" s="247"/>
    </row>
    <row r="595" spans="20:22" x14ac:dyDescent="0.25">
      <c r="T595" s="247"/>
      <c r="U595" s="247"/>
      <c r="V595" s="247"/>
    </row>
    <row r="596" spans="20:22" x14ac:dyDescent="0.25">
      <c r="T596" s="247"/>
      <c r="U596" s="247"/>
      <c r="V596" s="247"/>
    </row>
    <row r="597" spans="20:22" x14ac:dyDescent="0.25">
      <c r="T597" s="247"/>
      <c r="U597" s="247"/>
      <c r="V597" s="247"/>
    </row>
    <row r="598" spans="20:22" x14ac:dyDescent="0.25">
      <c r="T598" s="247"/>
      <c r="U598" s="247"/>
      <c r="V598" s="247"/>
    </row>
    <row r="599" spans="20:22" x14ac:dyDescent="0.25">
      <c r="T599" s="247"/>
      <c r="U599" s="247"/>
      <c r="V599" s="247"/>
    </row>
    <row r="600" spans="20:22" x14ac:dyDescent="0.25">
      <c r="T600" s="247"/>
      <c r="U600" s="247"/>
      <c r="V600" s="247"/>
    </row>
    <row r="601" spans="20:22" x14ac:dyDescent="0.25">
      <c r="T601" s="247"/>
      <c r="U601" s="247"/>
      <c r="V601" s="247"/>
    </row>
    <row r="602" spans="20:22" x14ac:dyDescent="0.25">
      <c r="T602" s="247"/>
      <c r="U602" s="247"/>
      <c r="V602" s="247"/>
    </row>
    <row r="603" spans="20:22" x14ac:dyDescent="0.25">
      <c r="T603" s="247"/>
      <c r="U603" s="247"/>
      <c r="V603" s="247"/>
    </row>
    <row r="604" spans="20:22" x14ac:dyDescent="0.25">
      <c r="T604" s="247"/>
      <c r="U604" s="247"/>
      <c r="V604" s="247"/>
    </row>
    <row r="605" spans="20:22" x14ac:dyDescent="0.25">
      <c r="T605" s="247"/>
      <c r="U605" s="247"/>
      <c r="V605" s="247"/>
    </row>
    <row r="606" spans="20:22" x14ac:dyDescent="0.25">
      <c r="T606" s="247"/>
      <c r="U606" s="247"/>
      <c r="V606" s="247"/>
    </row>
    <row r="607" spans="20:22" x14ac:dyDescent="0.25">
      <c r="T607" s="247"/>
      <c r="U607" s="247"/>
      <c r="V607" s="247"/>
    </row>
    <row r="608" spans="20:22" x14ac:dyDescent="0.25">
      <c r="T608" s="247"/>
      <c r="U608" s="247"/>
      <c r="V608" s="247"/>
    </row>
    <row r="609" spans="20:22" x14ac:dyDescent="0.25">
      <c r="T609" s="247"/>
      <c r="U609" s="247"/>
      <c r="V609" s="247"/>
    </row>
    <row r="610" spans="20:22" x14ac:dyDescent="0.25">
      <c r="T610" s="247"/>
      <c r="U610" s="247"/>
      <c r="V610" s="247"/>
    </row>
    <row r="611" spans="20:22" x14ac:dyDescent="0.25">
      <c r="T611" s="247"/>
      <c r="U611" s="247"/>
      <c r="V611" s="247"/>
    </row>
    <row r="612" spans="20:22" x14ac:dyDescent="0.25">
      <c r="T612" s="247"/>
      <c r="U612" s="247"/>
      <c r="V612" s="247"/>
    </row>
  </sheetData>
  <mergeCells count="4">
    <mergeCell ref="B1:H1"/>
    <mergeCell ref="I1:J1"/>
    <mergeCell ref="K1:O1"/>
    <mergeCell ref="P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14</vt:i4>
      </vt:variant>
    </vt:vector>
  </HeadingPairs>
  <TitlesOfParts>
    <vt:vector size="26" baseType="lpstr">
      <vt:lpstr>ETCA-III-01</vt:lpstr>
      <vt:lpstr>ETCA-III-03</vt:lpstr>
      <vt:lpstr>ETCA-III-04</vt:lpstr>
      <vt:lpstr>ETCA-III-05</vt:lpstr>
      <vt:lpstr>ETCA-IV-01</vt:lpstr>
      <vt:lpstr>ETCA-IV-02</vt:lpstr>
      <vt:lpstr>ETCA-IV-03</vt:lpstr>
      <vt:lpstr>CPCA-IV-04</vt:lpstr>
      <vt:lpstr>ETCA-IV-06 </vt:lpstr>
      <vt:lpstr>ANEXO A</vt:lpstr>
      <vt:lpstr>ANEXO B</vt:lpstr>
      <vt:lpstr>ANEXO C</vt:lpstr>
      <vt:lpstr>'ETCA-IV-06 '!_ftn1</vt:lpstr>
      <vt:lpstr>'ANEXO B'!Área_de_impresión</vt:lpstr>
      <vt:lpstr>'CPCA-IV-04'!Área_de_impresión</vt:lpstr>
      <vt:lpstr>'ETCA-III-01'!Área_de_impresión</vt:lpstr>
      <vt:lpstr>'ETCA-III-03'!Área_de_impresión</vt:lpstr>
      <vt:lpstr>'ETCA-III-05'!Área_de_impresión</vt:lpstr>
      <vt:lpstr>'ETCA-IV-01'!Área_de_impresión</vt:lpstr>
      <vt:lpstr>'ETCA-IV-02'!Área_de_impresión</vt:lpstr>
      <vt:lpstr>'ETCA-IV-03'!Área_de_impresión</vt:lpstr>
      <vt:lpstr>'CPCA-IV-04'!Títulos_a_imprimir</vt:lpstr>
      <vt:lpstr>'ETCA-III-04'!Títulos_a_imprimir</vt:lpstr>
      <vt:lpstr>'ETCA-III-05'!Títulos_a_imprimir</vt:lpstr>
      <vt:lpstr>'ETCA-IV-02'!Títulos_a_imprimir</vt:lpstr>
      <vt:lpstr>'ETCA-IV-06 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Valeria Lugo</cp:lastModifiedBy>
  <cp:revision/>
  <cp:lastPrinted>2022-01-18T19:32:01Z</cp:lastPrinted>
  <dcterms:created xsi:type="dcterms:W3CDTF">2014-03-28T01:13:38Z</dcterms:created>
  <dcterms:modified xsi:type="dcterms:W3CDTF">2024-11-08T19:12:46Z</dcterms:modified>
</cp:coreProperties>
</file>