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https://ceasonora.sharepoint.com/sites/proyectosdihu/Documentos compartidos/ANEXOS PROAGUA/PROAGUA 2025/1ER MODIFICATORIO/"/>
    </mc:Choice>
  </mc:AlternateContent>
  <xr:revisionPtr revIDLastSave="1" documentId="8_{FE7BF25B-FEA7-4257-B302-CC9ACAF499E9}" xr6:coauthVersionLast="47" xr6:coauthVersionMax="47" xr10:uidLastSave="{814189FA-DB6A-407B-8CB6-3C781F402D60}"/>
  <bookViews>
    <workbookView xWindow="-120" yWindow="-120" windowWidth="29040" windowHeight="15720" activeTab="2" xr2:uid="{00000000-000D-0000-FFFF-FFFF00000000}"/>
  </bookViews>
  <sheets>
    <sheet name="Res gral 01" sheetId="4" r:id="rId1"/>
    <sheet name="01 R" sheetId="2" r:id="rId2"/>
    <sheet name="01 U" sheetId="8" r:id="rId3"/>
    <sheet name="Catalogos2024" sheetId="10" state="hidden" r:id="rId4"/>
  </sheets>
  <definedNames>
    <definedName name="_xlnm._FilterDatabase" localSheetId="1" hidden="1">'01 R'!$C$12:$AC$53</definedName>
    <definedName name="_xlnm._FilterDatabase" localSheetId="2" hidden="1">'01 U'!$C$12:$AC$45</definedName>
    <definedName name="_xlnm._FilterDatabase" localSheetId="3" hidden="1">Catalogos2024!$A$52:$H$78</definedName>
    <definedName name="_xlnm.Print_Area" localSheetId="1">'01 R'!$A$1:$AD$76</definedName>
    <definedName name="_xlnm.Print_Area" localSheetId="2">'01 U'!$A$1:$AD$68</definedName>
    <definedName name="_xlnm.Print_Area" localSheetId="0">'Res gral 01'!$A$1:$Q$55</definedName>
    <definedName name="M_AP">Catalogos2024!$K$5:$K$9</definedName>
    <definedName name="ME_ALC">Catalogos2024!$K$18:$K$19</definedName>
    <definedName name="ME_AP">Catalogos2024!$K$5:$K$6</definedName>
    <definedName name="ME_SAN">Catalogos2024!$K$28:$K$29</definedName>
    <definedName name="N_ALC">Catalogos2024!$D$18:$D$23</definedName>
    <definedName name="N_AP">Catalogos2024!$D$5:$D$13</definedName>
    <definedName name="N_SAN">Catalogos2024!$D$28:$D$33</definedName>
    <definedName name="NVA_ALC">Catalogos2024!$D$18:$D$24</definedName>
    <definedName name="NVA_AP">Catalogos2024!$D$5:$D$14</definedName>
    <definedName name="NVA_SAN">Catalogos2024!$D$28:$D$36</definedName>
    <definedName name="R_ALC">Catalogos2024!$H$18:$H$23</definedName>
    <definedName name="R_AP">Catalogos2024!$H$5:$H$13</definedName>
    <definedName name="R_SAN">Catalogos2024!$H$28:$H$33</definedName>
    <definedName name="REHA_ALC">Catalogos2024!$H$18:$H$24</definedName>
    <definedName name="REHA_AP">Catalogos2024!$H$5:$H$14</definedName>
    <definedName name="REHA_SAN">Catalogos2024!$H$28:$H$34</definedName>
    <definedName name="_xlnm.Print_Titles" localSheetId="1">'01 R'!$1:$14</definedName>
    <definedName name="_xlnm.Print_Titles" localSheetId="2">'01 U'!$1:$14</definedName>
    <definedName name="_xlnm.Print_Titles" localSheetId="0">'Res gral 01'!$1:$17</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7" i="8" l="1"/>
  <c r="Z17" i="8"/>
  <c r="AR34" i="2"/>
  <c r="AK34" i="2"/>
  <c r="Y34" i="2"/>
  <c r="Z34" i="2"/>
  <c r="AR33" i="2"/>
  <c r="AK33" i="2"/>
  <c r="Y33" i="2"/>
  <c r="Z33" i="2"/>
  <c r="F53" i="8"/>
  <c r="F61" i="2"/>
  <c r="AG41" i="8"/>
  <c r="U44" i="8"/>
  <c r="AH41" i="8"/>
  <c r="V44" i="8"/>
  <c r="AI41" i="8"/>
  <c r="W44" i="8"/>
  <c r="AJ41" i="8"/>
  <c r="X44" i="8"/>
  <c r="AF41" i="8"/>
  <c r="T44" i="8"/>
  <c r="AN41" i="8"/>
  <c r="U42" i="8"/>
  <c r="AO41" i="8"/>
  <c r="V42" i="8"/>
  <c r="AP41" i="8"/>
  <c r="W42" i="8"/>
  <c r="AQ41" i="8"/>
  <c r="X42" i="8"/>
  <c r="AM41" i="8"/>
  <c r="T42" i="8"/>
  <c r="AK17" i="8"/>
  <c r="AK18" i="8"/>
  <c r="AK19" i="8"/>
  <c r="AK20" i="8"/>
  <c r="AK21" i="8"/>
  <c r="AK22" i="8"/>
  <c r="AK23" i="8"/>
  <c r="AK24" i="8"/>
  <c r="AK25" i="8"/>
  <c r="AK26" i="8"/>
  <c r="AK41" i="8"/>
  <c r="AR17" i="8"/>
  <c r="AR18" i="8"/>
  <c r="AR19" i="8"/>
  <c r="AR20" i="8"/>
  <c r="AR21" i="8"/>
  <c r="AR22" i="8"/>
  <c r="AR23" i="8"/>
  <c r="AR24" i="8"/>
  <c r="AR25" i="8"/>
  <c r="AR26" i="8"/>
  <c r="AR41" i="8"/>
  <c r="Y24" i="8"/>
  <c r="Z24" i="8"/>
  <c r="Y23" i="8"/>
  <c r="Z23" i="8"/>
  <c r="Y20" i="8"/>
  <c r="Z20" i="8"/>
  <c r="Y19" i="8"/>
  <c r="Z19" i="8"/>
  <c r="Y26" i="8"/>
  <c r="Z26" i="8"/>
  <c r="Y25" i="8"/>
  <c r="Z25" i="8"/>
  <c r="Y22" i="8"/>
  <c r="Z22" i="8"/>
  <c r="Y21" i="8"/>
  <c r="Z21" i="8"/>
  <c r="Y18" i="8"/>
  <c r="Z18" i="8"/>
  <c r="F10" i="8"/>
  <c r="J10" i="8"/>
  <c r="F5" i="8"/>
  <c r="F4" i="8"/>
  <c r="AM49" i="2"/>
  <c r="T50" i="2"/>
  <c r="AN49" i="2"/>
  <c r="U50" i="2"/>
  <c r="AO49" i="2"/>
  <c r="V50" i="2"/>
  <c r="AP49" i="2"/>
  <c r="W50" i="2"/>
  <c r="AQ49" i="2"/>
  <c r="X50" i="2"/>
  <c r="AG49" i="2"/>
  <c r="U52" i="2"/>
  <c r="AH49" i="2"/>
  <c r="V52" i="2"/>
  <c r="AI49" i="2"/>
  <c r="W52" i="2"/>
  <c r="AJ49" i="2"/>
  <c r="X52" i="2"/>
  <c r="AF49" i="2"/>
  <c r="T52" i="2"/>
  <c r="AR32" i="2"/>
  <c r="AK32" i="2"/>
  <c r="AR31" i="2"/>
  <c r="AK31" i="2"/>
  <c r="AR30" i="2"/>
  <c r="AK30" i="2"/>
  <c r="AR29" i="2"/>
  <c r="AK29" i="2"/>
  <c r="AR28" i="2"/>
  <c r="AK28" i="2"/>
  <c r="AR27" i="2"/>
  <c r="AK27" i="2"/>
  <c r="AR26" i="2"/>
  <c r="AK26" i="2"/>
  <c r="AR25" i="2"/>
  <c r="AK25" i="2"/>
  <c r="AR24" i="2"/>
  <c r="AK24" i="2"/>
  <c r="AR23" i="2"/>
  <c r="AK23" i="2"/>
  <c r="AR22" i="2"/>
  <c r="AK22" i="2"/>
  <c r="AR21" i="2"/>
  <c r="AK21" i="2"/>
  <c r="AR20" i="2"/>
  <c r="AK20" i="2"/>
  <c r="AR19" i="2"/>
  <c r="AK19" i="2"/>
  <c r="AR18" i="2"/>
  <c r="AK18" i="2"/>
  <c r="AR17" i="2"/>
  <c r="AK17" i="2"/>
  <c r="Y31" i="2"/>
  <c r="Z31" i="2"/>
  <c r="Y30" i="2"/>
  <c r="Z30" i="2"/>
  <c r="Y29" i="2"/>
  <c r="Z29" i="2"/>
  <c r="Y28" i="2"/>
  <c r="Z28" i="2"/>
  <c r="Y27" i="2"/>
  <c r="Z27" i="2"/>
  <c r="Y26" i="2"/>
  <c r="Z26" i="2"/>
  <c r="Y25" i="2"/>
  <c r="Z25" i="2"/>
  <c r="Y24" i="2"/>
  <c r="Z24" i="2"/>
  <c r="Y23" i="2"/>
  <c r="Z23" i="2"/>
  <c r="Y22" i="2"/>
  <c r="Z22" i="2"/>
  <c r="Y21" i="2"/>
  <c r="Z21" i="2"/>
  <c r="Y20" i="2"/>
  <c r="Z20" i="2"/>
  <c r="Y19" i="2"/>
  <c r="Z19" i="2"/>
  <c r="Y18" i="2"/>
  <c r="Z18" i="2"/>
  <c r="J10" i="2"/>
  <c r="F10" i="2"/>
  <c r="F5" i="2"/>
  <c r="F4" i="2"/>
  <c r="AK49" i="2"/>
  <c r="AR49" i="2"/>
  <c r="Y45" i="2"/>
  <c r="Y46" i="2"/>
  <c r="Y47" i="2"/>
  <c r="Y39" i="2"/>
  <c r="Y40" i="2"/>
  <c r="Y41" i="2"/>
  <c r="Y38" i="2"/>
  <c r="Y17" i="2"/>
  <c r="Z17" i="2"/>
  <c r="Y32" i="2"/>
  <c r="Z32" i="2"/>
  <c r="Y35" i="2"/>
  <c r="Y16" i="2"/>
  <c r="Y44" i="8"/>
  <c r="Y43" i="8"/>
  <c r="Y42" i="8"/>
  <c r="Y39" i="8"/>
  <c r="Y38" i="8"/>
  <c r="Y37" i="8"/>
  <c r="Y36" i="8"/>
  <c r="Y33" i="8"/>
  <c r="Y32" i="8"/>
  <c r="Y31" i="8"/>
  <c r="Y30" i="8"/>
  <c r="Y27" i="8"/>
  <c r="X34" i="8"/>
  <c r="W34" i="8"/>
  <c r="V34" i="8"/>
  <c r="U34" i="8"/>
  <c r="T34" i="8"/>
  <c r="O33" i="4"/>
  <c r="N33" i="4"/>
  <c r="M33" i="4"/>
  <c r="L33" i="4"/>
  <c r="K33" i="4"/>
  <c r="O32" i="4"/>
  <c r="N32" i="4"/>
  <c r="M32" i="4"/>
  <c r="L32" i="4"/>
  <c r="K32" i="4"/>
  <c r="O31" i="4"/>
  <c r="N31" i="4"/>
  <c r="M31" i="4"/>
  <c r="L31" i="4"/>
  <c r="K31" i="4"/>
  <c r="O29" i="4"/>
  <c r="N29" i="4"/>
  <c r="M29" i="4"/>
  <c r="L29" i="4"/>
  <c r="K29" i="4"/>
  <c r="O28" i="4"/>
  <c r="N28" i="4"/>
  <c r="M28" i="4"/>
  <c r="L28" i="4"/>
  <c r="K28" i="4"/>
  <c r="O25" i="4"/>
  <c r="N25" i="4"/>
  <c r="M25" i="4"/>
  <c r="L25" i="4"/>
  <c r="K25" i="4"/>
  <c r="O24" i="4"/>
  <c r="N24" i="4"/>
  <c r="M24" i="4"/>
  <c r="L24" i="4"/>
  <c r="K24" i="4"/>
  <c r="D25" i="4"/>
  <c r="D24" i="4"/>
  <c r="K20" i="4"/>
  <c r="O22" i="4"/>
  <c r="O21" i="4"/>
  <c r="N22" i="4"/>
  <c r="N21" i="4"/>
  <c r="M22" i="4"/>
  <c r="M21" i="4"/>
  <c r="O20" i="4"/>
  <c r="N20" i="4"/>
  <c r="M20" i="4"/>
  <c r="L22" i="4"/>
  <c r="L21" i="4"/>
  <c r="L20" i="4"/>
  <c r="K22" i="4"/>
  <c r="Y34" i="8"/>
  <c r="K21" i="4"/>
  <c r="Y16" i="8"/>
  <c r="Y52" i="2"/>
  <c r="Y51" i="2"/>
  <c r="Y50" i="2"/>
  <c r="H33" i="4"/>
  <c r="G33" i="4"/>
  <c r="F33" i="4"/>
  <c r="E33" i="4"/>
  <c r="D33" i="4"/>
  <c r="H32" i="4"/>
  <c r="G32" i="4"/>
  <c r="F32" i="4"/>
  <c r="E32" i="4"/>
  <c r="D32" i="4"/>
  <c r="H31" i="4"/>
  <c r="G31" i="4"/>
  <c r="F31" i="4"/>
  <c r="E31" i="4"/>
  <c r="D31" i="4"/>
  <c r="Y44" i="2"/>
  <c r="H29" i="4"/>
  <c r="G29" i="4"/>
  <c r="H28" i="4"/>
  <c r="G28" i="4"/>
  <c r="F28" i="4"/>
  <c r="F29" i="4"/>
  <c r="E29" i="4"/>
  <c r="E28" i="4"/>
  <c r="D29" i="4"/>
  <c r="D28" i="4"/>
  <c r="H25" i="4"/>
  <c r="G25" i="4"/>
  <c r="H24" i="4"/>
  <c r="G24" i="4"/>
  <c r="F25" i="4"/>
  <c r="F24" i="4"/>
  <c r="E25" i="4"/>
  <c r="E24" i="4"/>
  <c r="H22" i="4"/>
  <c r="G22" i="4"/>
  <c r="H21" i="4"/>
  <c r="G21" i="4"/>
  <c r="H20" i="4"/>
  <c r="G20" i="4"/>
  <c r="F22" i="4"/>
  <c r="F21" i="4"/>
  <c r="F20" i="4"/>
  <c r="X48" i="2"/>
  <c r="X42" i="2"/>
  <c r="X36" i="2"/>
  <c r="X40" i="8"/>
  <c r="X28" i="8"/>
  <c r="X45" i="8"/>
  <c r="D20" i="4"/>
  <c r="E22" i="4"/>
  <c r="E21" i="4"/>
  <c r="E20" i="4"/>
  <c r="D22" i="4"/>
  <c r="D21" i="4"/>
  <c r="R40" i="8"/>
  <c r="Q40" i="8"/>
  <c r="P40" i="8"/>
  <c r="O40" i="8"/>
  <c r="N40" i="8"/>
  <c r="R34" i="8"/>
  <c r="Q34" i="8"/>
  <c r="P34" i="8"/>
  <c r="O34" i="8"/>
  <c r="N34" i="8"/>
  <c r="R28" i="8"/>
  <c r="R45" i="8"/>
  <c r="Q28" i="8"/>
  <c r="Q45" i="8"/>
  <c r="P28" i="8"/>
  <c r="O28" i="8"/>
  <c r="O45" i="8"/>
  <c r="N28" i="8"/>
  <c r="W40" i="8"/>
  <c r="V40" i="8"/>
  <c r="U40" i="8"/>
  <c r="T40" i="8"/>
  <c r="Y40" i="8"/>
  <c r="W28" i="8"/>
  <c r="W45" i="8"/>
  <c r="V28" i="8"/>
  <c r="V45" i="8"/>
  <c r="U28" i="8"/>
  <c r="U45" i="8"/>
  <c r="T28" i="8"/>
  <c r="U48" i="2"/>
  <c r="W48" i="2"/>
  <c r="V48" i="2"/>
  <c r="T48" i="2"/>
  <c r="W42" i="2"/>
  <c r="V42" i="2"/>
  <c r="U42" i="2"/>
  <c r="T42" i="2"/>
  <c r="R48" i="2"/>
  <c r="Q48" i="2"/>
  <c r="P48" i="2"/>
  <c r="O48" i="2"/>
  <c r="N48" i="2"/>
  <c r="R42" i="2"/>
  <c r="Q42" i="2"/>
  <c r="P42" i="2"/>
  <c r="O42" i="2"/>
  <c r="N42" i="2"/>
  <c r="W36" i="2"/>
  <c r="V36" i="2"/>
  <c r="V53" i="2"/>
  <c r="U36" i="2"/>
  <c r="U53" i="2"/>
  <c r="T36" i="2"/>
  <c r="R36" i="2"/>
  <c r="N36" i="2"/>
  <c r="N53" i="2"/>
  <c r="Y48" i="2"/>
  <c r="X53" i="2"/>
  <c r="N45" i="8"/>
  <c r="P45" i="8"/>
  <c r="Y42" i="2"/>
  <c r="T45" i="8"/>
  <c r="T53" i="2"/>
  <c r="O36" i="2"/>
  <c r="O53" i="2"/>
  <c r="P36" i="2"/>
  <c r="P53" i="2"/>
  <c r="Q36" i="2"/>
  <c r="Q53" i="2"/>
  <c r="W53" i="2"/>
  <c r="R53" i="2"/>
  <c r="Y28" i="8"/>
  <c r="Y45" i="8"/>
  <c r="L23" i="4"/>
  <c r="K27" i="4"/>
  <c r="P31" i="4"/>
  <c r="P33" i="4"/>
  <c r="K23" i="4"/>
  <c r="O23" i="4"/>
  <c r="M27" i="4"/>
  <c r="P24" i="4"/>
  <c r="L27" i="4"/>
  <c r="N19" i="4"/>
  <c r="M23" i="4"/>
  <c r="L19" i="4"/>
  <c r="P29" i="4"/>
  <c r="N27" i="4"/>
  <c r="P20" i="4"/>
  <c r="K19" i="4"/>
  <c r="O19" i="4"/>
  <c r="O27" i="4"/>
  <c r="P32" i="4"/>
  <c r="P21" i="4"/>
  <c r="P22" i="4"/>
  <c r="M19" i="4"/>
  <c r="N23" i="4"/>
  <c r="P25" i="4"/>
  <c r="P23" i="4"/>
  <c r="P28" i="4"/>
  <c r="P27" i="4"/>
  <c r="I21" i="4"/>
  <c r="G27" i="4"/>
  <c r="F23" i="4"/>
  <c r="E27" i="4"/>
  <c r="D23" i="4"/>
  <c r="I29" i="4"/>
  <c r="I32" i="4"/>
  <c r="F19" i="4"/>
  <c r="H19" i="4"/>
  <c r="I31" i="4"/>
  <c r="Y36" i="2"/>
  <c r="Y53" i="2"/>
  <c r="E23" i="4"/>
  <c r="D27" i="4"/>
  <c r="F27" i="4"/>
  <c r="G23" i="4"/>
  <c r="I20" i="4"/>
  <c r="G19" i="4"/>
  <c r="I22" i="4"/>
  <c r="I24" i="4"/>
  <c r="H27" i="4"/>
  <c r="I33" i="4"/>
  <c r="I25" i="4"/>
  <c r="H23" i="4"/>
  <c r="I28" i="4"/>
  <c r="D19" i="4"/>
  <c r="E19" i="4"/>
  <c r="K35" i="4"/>
  <c r="L35" i="4"/>
  <c r="M35" i="4"/>
  <c r="N35" i="4"/>
  <c r="P19" i="4"/>
  <c r="P35" i="4"/>
  <c r="O35" i="4"/>
  <c r="I27" i="4"/>
  <c r="F35" i="4"/>
  <c r="E35" i="4"/>
  <c r="G35" i="4"/>
  <c r="I23" i="4"/>
  <c r="D35" i="4"/>
  <c r="H35" i="4"/>
  <c r="I19" i="4"/>
  <c r="K37" i="4"/>
  <c r="M37" i="4"/>
  <c r="L37" i="4"/>
  <c r="O37" i="4"/>
  <c r="N37" i="4"/>
  <c r="I35" i="4"/>
  <c r="P37" i="4"/>
</calcChain>
</file>

<file path=xl/sharedStrings.xml><?xml version="1.0" encoding="utf-8"?>
<sst xmlns="http://schemas.openxmlformats.org/spreadsheetml/2006/main" count="612" uniqueCount="256">
  <si>
    <t>No.</t>
  </si>
  <si>
    <t>Localización</t>
  </si>
  <si>
    <t>Clave INEGI
(9 dígitos)</t>
  </si>
  <si>
    <t xml:space="preserve">Municipio </t>
  </si>
  <si>
    <t>Localidad</t>
  </si>
  <si>
    <t>Incorp.</t>
  </si>
  <si>
    <t>Mejor.</t>
  </si>
  <si>
    <t>Mujeres</t>
  </si>
  <si>
    <t>Federal</t>
  </si>
  <si>
    <t>Indígena</t>
  </si>
  <si>
    <t>Afromexicano</t>
  </si>
  <si>
    <t>Metas</t>
  </si>
  <si>
    <t>Unidad</t>
  </si>
  <si>
    <t>Cantidad</t>
  </si>
  <si>
    <t>Estatal</t>
  </si>
  <si>
    <t>Municipal</t>
  </si>
  <si>
    <t>Estructura financiera</t>
  </si>
  <si>
    <t>Ejecutor:</t>
  </si>
  <si>
    <t>TOTAL</t>
  </si>
  <si>
    <t xml:space="preserve"> </t>
  </si>
  <si>
    <t>Componente Agua potable</t>
  </si>
  <si>
    <t>Nuevo</t>
  </si>
  <si>
    <t>Rehabilitado</t>
  </si>
  <si>
    <t xml:space="preserve">Mejoramiento de eficiencia </t>
  </si>
  <si>
    <t>Participación social / Atención Social</t>
  </si>
  <si>
    <t>Participación social / Contraloria Social</t>
  </si>
  <si>
    <t>Componente Alcantarillado</t>
  </si>
  <si>
    <t>Componente Saneamiento</t>
  </si>
  <si>
    <t>Supervisión Técnica</t>
  </si>
  <si>
    <t>T O T A L</t>
  </si>
  <si>
    <t>Acción</t>
  </si>
  <si>
    <t>Habitantes a beneficiar (por localidad)</t>
  </si>
  <si>
    <t>Sub
componente
( N, R o M)</t>
  </si>
  <si>
    <t>NOTAS</t>
  </si>
  <si>
    <t>La suma de habitantes a beneficiar, no debe ser mayor a la población total.</t>
  </si>
  <si>
    <t>P1</t>
  </si>
  <si>
    <t>P2</t>
  </si>
  <si>
    <t>El presente anexo se llenará por la instancia ejecutora.</t>
  </si>
  <si>
    <t>P3</t>
  </si>
  <si>
    <t>P4</t>
  </si>
  <si>
    <t>*Estrategia
impactada
DH, CI o PP</t>
  </si>
  <si>
    <t>Desarrollo integral para pueblos y comunidades indígenas.</t>
  </si>
  <si>
    <t>Programa Especial Concurrente para el desarrollo rural sustentable (PEC)</t>
  </si>
  <si>
    <t>Adaptación y mitigación de los efectos de cambio climático</t>
  </si>
  <si>
    <t>Programa para superar la pobreza</t>
  </si>
  <si>
    <t>Acciones para Infraestructura de agua potable, alcantarillado y saneamiento (Localidades Rurales)</t>
  </si>
  <si>
    <t>Componente Agua Potable</t>
  </si>
  <si>
    <t>* Estrategias impactadas:</t>
  </si>
  <si>
    <t>** Programas transversales a atender:</t>
  </si>
  <si>
    <t>Supervisión técnica</t>
  </si>
  <si>
    <t>Acciones de estudios y proyectos, no registrar habitantes a beneficiar.</t>
  </si>
  <si>
    <t>ROP
Anexo IV</t>
  </si>
  <si>
    <t>Total componente Agua Potable</t>
  </si>
  <si>
    <t>Total componente Alcantarillado</t>
  </si>
  <si>
    <t>Total componente Saneamiento</t>
  </si>
  <si>
    <t>% de
Aportación
Federal</t>
  </si>
  <si>
    <t>Criterio de
selección
de acción</t>
  </si>
  <si>
    <t>Programa
transversal **</t>
  </si>
  <si>
    <t xml:space="preserve">Grado de
marginación
(CONAPO) </t>
  </si>
  <si>
    <t>Acciones para Infraestructura de agua potable, alcantarillado y saneamiento (Localidades Urbanas)</t>
  </si>
  <si>
    <t>Fuente de financiamiento</t>
  </si>
  <si>
    <t>Localidades Rurales</t>
  </si>
  <si>
    <t>Localidades Urbanas</t>
  </si>
  <si>
    <t>Montos totales (localidades rurales y urbanas)</t>
  </si>
  <si>
    <t>Estado</t>
  </si>
  <si>
    <t>Municipio</t>
  </si>
  <si>
    <t>Organismo operador</t>
  </si>
  <si>
    <t>Otros</t>
  </si>
  <si>
    <t>Total</t>
  </si>
  <si>
    <t>Componente/Subcomponente</t>
  </si>
  <si>
    <t>R e s u m e n      G e n e r a l</t>
  </si>
  <si>
    <t>Acciones para infraestructura de agua potable, alcantarillado y saneamiento en localidades rurales y urbanas</t>
  </si>
  <si>
    <t>Clave única de acción
(CUA)</t>
  </si>
  <si>
    <t>Notas</t>
  </si>
  <si>
    <t>DH= Derechos Humanos</t>
  </si>
  <si>
    <t>CI= Compromiso Internacional</t>
  </si>
  <si>
    <t>PP= proyecto prioritario</t>
  </si>
  <si>
    <t>SUBCOMPONENTES</t>
  </si>
  <si>
    <t>TIPOS DE ACCION POR SUBCOMPOENTES Agua, Alcantarillado y Saneamiento</t>
  </si>
  <si>
    <t>SubComponente Agua Potable</t>
  </si>
  <si>
    <t>Indice</t>
  </si>
  <si>
    <t>_1ObrCapSub</t>
  </si>
  <si>
    <t>_2ObrCapSup</t>
  </si>
  <si>
    <t>_3LinConduc</t>
  </si>
  <si>
    <t>_4Tque</t>
  </si>
  <si>
    <t>_5PP</t>
  </si>
  <si>
    <t>_6RedDistri</t>
  </si>
  <si>
    <t>_8Equip</t>
  </si>
  <si>
    <t>_9SisInte</t>
  </si>
  <si>
    <t>_11ProyEst</t>
  </si>
  <si>
    <t>_1Capa</t>
  </si>
  <si>
    <t>SubComponente Alcantarillado</t>
  </si>
  <si>
    <t>Informe</t>
  </si>
  <si>
    <t>SubComponente Saneamiento</t>
  </si>
  <si>
    <t>_1SistAtarjea</t>
  </si>
  <si>
    <t>_2SistColec</t>
  </si>
  <si>
    <t>_4Equip</t>
  </si>
  <si>
    <t>_5SisInte</t>
  </si>
  <si>
    <t>_7ProyEst</t>
  </si>
  <si>
    <t>_1SaneaBas</t>
  </si>
  <si>
    <t>_2PTAR</t>
  </si>
  <si>
    <t>_4ReuInter</t>
  </si>
  <si>
    <t>_5Emisor</t>
  </si>
  <si>
    <t>_6Equipa</t>
  </si>
  <si>
    <t>_8ProyEst</t>
  </si>
  <si>
    <t>N</t>
  </si>
  <si>
    <t>R</t>
  </si>
  <si>
    <t>M</t>
  </si>
  <si>
    <t>(A.1) Obra de captación subterránea</t>
  </si>
  <si>
    <t>(A.2) Obra de captación superficial</t>
  </si>
  <si>
    <t>(A.3) Línea de conducción</t>
  </si>
  <si>
    <t>(A.4) Tanque</t>
  </si>
  <si>
    <t>(A.5) Planta potabilizadora</t>
  </si>
  <si>
    <t>(A.6) Redes de distribución</t>
  </si>
  <si>
    <t>(A.7) Equipamiento</t>
  </si>
  <si>
    <t>(A.8) Sistema integrado</t>
  </si>
  <si>
    <t>(A.10) Estudios y proyectos</t>
  </si>
  <si>
    <t>(A.1) Equipamiento o instrumentación</t>
  </si>
  <si>
    <t>(A.2) Sistema comercial</t>
  </si>
  <si>
    <t>(A.3) Estudios y diagnósticos</t>
  </si>
  <si>
    <t>(A.4) Pérdidas físicas de agua</t>
  </si>
  <si>
    <t>(A.5) Fortalecimiento de capacidades</t>
  </si>
  <si>
    <t>=INDIRECTO("N_AP")</t>
  </si>
  <si>
    <t>N_AP</t>
  </si>
  <si>
    <t>=INDIRECTO("R_AP")</t>
  </si>
  <si>
    <t>R_AP</t>
  </si>
  <si>
    <t>=INDIRECTO("M_AP")</t>
  </si>
  <si>
    <t>M_AP</t>
  </si>
  <si>
    <t>N_ALC</t>
  </si>
  <si>
    <t>=INDIRECTO("N_ALC")</t>
  </si>
  <si>
    <t>R_ALC</t>
  </si>
  <si>
    <t>=INDIRECTO("R_ALC")</t>
  </si>
  <si>
    <t>M_ALC</t>
  </si>
  <si>
    <t>=INDIRECTO("M_ALC")</t>
  </si>
  <si>
    <t>N_SAN</t>
  </si>
  <si>
    <t>=INDIRECTO("N_SAN")</t>
  </si>
  <si>
    <t>R_SAN</t>
  </si>
  <si>
    <t>=INDIRECTO("R_SAN")</t>
  </si>
  <si>
    <t>M_SAN</t>
  </si>
  <si>
    <t>=INDIRECTO("M_SAN")</t>
  </si>
  <si>
    <t>(A.1) Sistema de atarjeas</t>
  </si>
  <si>
    <t>(A.2) Sistema de colectores</t>
  </si>
  <si>
    <t>(A.3) Equipamiento</t>
  </si>
  <si>
    <t>(A.4) Sistema integrado*</t>
  </si>
  <si>
    <t>(A.6) Estudios y proyectos</t>
  </si>
  <si>
    <t>(A.1) Saneamiento básico</t>
  </si>
  <si>
    <t>(A.2) Planta de tratamiento de aguas residuales</t>
  </si>
  <si>
    <t>(A.3) Reutilización o intercambio de agua tratada</t>
  </si>
  <si>
    <t>(A.4) Emisor</t>
  </si>
  <si>
    <t>(A.5) Equipamiento</t>
  </si>
  <si>
    <t>(A.7) Estudios y proyectos</t>
  </si>
  <si>
    <t>Expediente</t>
  </si>
  <si>
    <t>DH</t>
  </si>
  <si>
    <t>CI</t>
  </si>
  <si>
    <t>PP</t>
  </si>
  <si>
    <t>Derechos Humanos</t>
  </si>
  <si>
    <t>Compromiso Internacional</t>
  </si>
  <si>
    <t>Proyecto prioritario</t>
  </si>
  <si>
    <t>PP= Proyecto prioritario</t>
  </si>
  <si>
    <t>Los montos de inversión en el presente anexo técnico, se anotarán en pesos, a dos decimales.</t>
  </si>
  <si>
    <t>Nota: Los montos de inversión en el presente Anexo Técnico, se anotarán en pesos, a dos decimales.</t>
  </si>
  <si>
    <t>Programa de Agua Potable, Drenaje y Tratamiento (PROAGUA) 2025</t>
  </si>
  <si>
    <t xml:space="preserve">La entidad federativa, el (los) municipio(s), el (los) organismo(s) operador(es) y las organizaciones comunitarias manifiesta(n) conocer y sujetarse a lo establecido en las Reglas de Operación para el Programa de Agua Potable, Drenaje y Tratamiento a cargo de la Comisión Nacional del Agua, aplicables a partir de 2025 y demás normatividad aplicable, comprometiéndose a cumplirla. </t>
  </si>
  <si>
    <t xml:space="preserve">
Nombre de la obra o acción (Descripción detallada de los trabajos a realizar)</t>
  </si>
  <si>
    <t xml:space="preserve"> Primer Anexo de Ejecución Modificatorio al PROAGUA Núm. 26 - 01 / 2025</t>
  </si>
  <si>
    <t>Primer Anexo Técnico Modificatorio al Núm. 01 / 2025</t>
  </si>
  <si>
    <t>COMISIÓN ESTATAL DEL AGUA</t>
  </si>
  <si>
    <t>Entidad Federativa: SONORA</t>
  </si>
  <si>
    <t>2024.26.042.A.R.117</t>
  </si>
  <si>
    <t>NAVOJOA</t>
  </si>
  <si>
    <t>ROSALES</t>
  </si>
  <si>
    <t>MUY BAJO</t>
  </si>
  <si>
    <t>MEJORAMIENTO DE POZO CON EQUIPO DE BOMBEO SUMERGIBLE DE 30 H.P. PARA UN GASTO DE 15.54 LPS, 20.00 M. DE LÍNEA DE CONDUCCIÓN DE PVC DE 6" DE DIAMETRO E INTERCONEXIÓN A TANQUE DE ALMACENAMIENTO DE AGUA POTABLE PARA ATENDER AFECTACIÓN POR SEQUÍA EN LA LOCALIDAD DE ROSALES, MUNICIPIO DE NAVOJOA, ESTADO DE SONORA.</t>
  </si>
  <si>
    <t>Lote</t>
  </si>
  <si>
    <t>2024.26.042.A.R.118</t>
  </si>
  <si>
    <t>JOPOPACO</t>
  </si>
  <si>
    <t>BAJO</t>
  </si>
  <si>
    <t>MEJORAMIENTO DE POZO CON EQUIPO DE BOMBEO SUMERGIBLE DE 10 H.P.  PARA UN GASTO DE 4 LPS, 605.00 M. DE LÍNEA DE CONDUCCIÓN DE PVC DE 3" DE DIAMETRO E INTERCONEXIÓN A TANQUE DE ALMACENAMIENTO DE AGUA POTABLE  PARA ATENDER AFECTACIÓN POR SEQUÍA EN LA LOCALIDAD DE JOPOPACO, MUNICIPIO DE NAVOJOA, ESTADO DE SONORA.</t>
  </si>
  <si>
    <t>2024.26.042.A.R.119</t>
  </si>
  <si>
    <t>FUNDICIÓN</t>
  </si>
  <si>
    <t>MEJORAMIENTO DE POZO CON EQUIPO DE BOMBEO SUMERGIBLE DE 10 H.P.  PARA UN GASTO DE 3.5 LPS, 330.64 M. DE LÍNEA DE CONDUCCIÓN DE PVC DE 3" DE DIAMETRO E INTERCONEXIÓN A TANQUE DE ALMACENAMIENTO DE AGUA POTABLE  PARA ATENDER AFECTACIÓN POR SEQUÍA EN LA LOCALIDAD DE FUNDICIÓN, MUNICIPIO DE NAVOJOA, ESTADO DE SONORA.</t>
  </si>
  <si>
    <t>2024.26.042.A.R.120</t>
  </si>
  <si>
    <t>LOS BAHUISES</t>
  </si>
  <si>
    <t>MEJORAMIENTO DE POZO CON EQUIPO DE BOMBEO SUMERGIBLE DE 25 H.P.  PARA UN GASTO DE 17.13 LPS, 1,540.93 M. DE LÍNEA DE CONDUCCIÓN DE PVC DE 6" DE DIAMETRO E INTERCONEXIÓN A TANQUE DE ALMACENAMIENTO DE AGUA POTABLE  PARA ATENDER AFECTACIÓN POR SEQUÍA EN LA LOCALIDAD LOS BAHUISES, MUNICIPIO DE NAVOJOA, ESTADO DE SONORA.</t>
  </si>
  <si>
    <t>2024.26.042.A.R.121</t>
  </si>
  <si>
    <t>SANTA MARÍA DEL BUARAJE</t>
  </si>
  <si>
    <t>MEJORAMIENTO DE POZO DE 10 H.P. PARA UN GASTO DE 4.80 LPS, 107.40 M. DE LÍNEA DE CONDUCCIÓN DE PVC DE 3" DE DIAMETRO E INTERCONEXIÓN A TANQUE DE ALMACENAMIENTO DE AGUA POTABLE  PARA ATENDER AFECTACIÓN POR SEQUÍA EN LA LOCALIDAD SANTA MARÍA DEL BUARAJE, MUNICIPIO DE NAVOJOA, ESTADO DE SONORA.</t>
  </si>
  <si>
    <t>2024.26.042.A.R.122</t>
  </si>
  <si>
    <t>BUIYACUSI</t>
  </si>
  <si>
    <t>MEJORAMIENTO DE POZO DE 15 H.P. PARA UN GASTO DE 9.33 LPS, 582.00 M. DE LÍNEA DE CONDUCCIÓN DE PVC DE 6"  DE DIAMETRO E INTERCONEXIÓN A TANQUE DE ALMACENAMIENTO DE AGUA POTABLE  PARA ATENDER AFECTACIÓN POR SEQUÍA EN LA LOCALIDAD DE BUIYACUSI, MUNICIPIO DE NAVOJOA, ESTADO DE SONORA.</t>
  </si>
  <si>
    <t>2024.26.042.A.R.123</t>
  </si>
  <si>
    <t>260420122
260420033
260420041</t>
  </si>
  <si>
    <t>TEACHIVE, CUCAJAQUI Y CHOACALLE</t>
  </si>
  <si>
    <t>MEDIO</t>
  </si>
  <si>
    <t>MEJORAMIENTO DE POZO DE 50 H.P. PARA UN GASTO DE 20.26 LPS, 4,130.00 M. DE LÍNEA DE CONDUCCIÓN DE PVC DE 6" DE DIAMETRO E INTERCONEXIÓN A TANQUE DE ALMACENAMIENTO DE AGUA POTABLE  PARA ATENDER AFECTACIÓN POR SEQUÍA EN LAS LOCALIDADES DE TEACHIVE, CUCAJAQUI Y CHOACALLE, MUNICIPIO DE NAVOJOA, ESTADO DE SONORA.</t>
  </si>
  <si>
    <t>2024.26.042.A.R.124</t>
  </si>
  <si>
    <t>LOS BUAYUMS</t>
  </si>
  <si>
    <t>MEJORAMIENTO DE POZO DE 10 H.P. PARA UN GASTO DE 7.35 LPS, 30.00 M. DE LÍNEA DE CONDUCCIÓN DE PVC DE 4" DE DIAMETRO E INTERCONEXIÓN A TANQUE DE ALMACENAMIENTO DE AGUA POTABLE  PARA ATENDER AFECTACIÓN POR SEQUÍA EN LA LOCALIDAD LOS BUAYUMS, MUNICIPIO DE NAVOJOA, ESTADO DE SONORA.</t>
  </si>
  <si>
    <t>2024.26.046.A.R.125</t>
  </si>
  <si>
    <t>OQUITOA</t>
  </si>
  <si>
    <t>MEJORAMIENTO DE POZO DE 10 H.P. PARA UN GASTO DE 3.26 LPS, 2,605.46 M. DE LÍNEA DE CONDUCCIÓN DE PVC DE 3" DE DIAMETRO E INTERCONEXIÓN A TANQUE DE ALMACENAMIENTO DE AGUA POTABLE  PARA ATENDER AFECTACIÓN POR SEQUÍA EN LA LOCALIDAD DE OQUITOA, MUNICIPIO DE OQUITOA, ESTADO DE SONORA.</t>
  </si>
  <si>
    <t>2024.26.002.A.R.127</t>
  </si>
  <si>
    <t>AGUA PRIETA</t>
  </si>
  <si>
    <t>EL RUSBAYO</t>
  </si>
  <si>
    <t>CONSTRUCCIÓN DE POZO PARA AGUA POTABLE DE 120.00 M DE PROFUNDIDAD EN LA LOCALIDAD EL RUSBAYO, MUNICIPIO DE AGUA PRIETA, ESTADO DE SONORA.</t>
  </si>
  <si>
    <t>Pozo</t>
  </si>
  <si>
    <t>2025.26.052.A.N.1</t>
  </si>
  <si>
    <t>SAHUARIPA</t>
  </si>
  <si>
    <t>GUISAMOPA</t>
  </si>
  <si>
    <t>CONSTRUCCIÓN DE PLANTA PURIFICADORA POR ÓSMOSIS INVERSA CON CAPACIDAD DE 200 GARRAFONES POR DÍA, EN LA LOCALIDAD DE GUISAMOPA, MUNICIPIO DE SAHUARIPA, EN EL ESTADO DE SONORA</t>
  </si>
  <si>
    <t>Planta</t>
  </si>
  <si>
    <t>2025.26.024.A.R.3</t>
  </si>
  <si>
    <t>DIVISADEROS</t>
  </si>
  <si>
    <t>CONSTRUCCIÓN DE 2,304.00 M DE RED DE DISTRIBUCIÓN DE AGUA POTABLE CON TUBERIA DE PVC DE 3" DE DIAMETRO Y 200 TOMAS DOMICILIARIAS, EN LA LOCALIDAD DE  DIVISADEROS, MUNICIPIO DE DIVISADEROS, EN EL ESTADO DE SONORA</t>
  </si>
  <si>
    <t>Km</t>
  </si>
  <si>
    <t>2024.26.023.A.R.139</t>
  </si>
  <si>
    <t>CUMPAS</t>
  </si>
  <si>
    <t>OJO DE AGUA</t>
  </si>
  <si>
    <t>MEJORAMIENTO DE POZO CON EQUIPO DE BOMBEO SUMERGIBLE DE 20 H.P. PARA UN GASTO DE 10.16 LPS, 45.00 M. DE LÍNEA DE CONDUCCIÓN DE PVC DE 4" DE DIAMETRO PARA LA LOCALIDAD DE OJO DE AGUA, MUNICIPIO DE CUMPAS, ESTADO DE SONORA.</t>
  </si>
  <si>
    <t>2024.26.023.A.R.140</t>
  </si>
  <si>
    <t>TEONADEPA</t>
  </si>
  <si>
    <t>MEJORAMIENTO DE POZO CON EQUIPO DE BOMBEO SUMERGIBLE DE 10 H.P. PARA UN GASTO DE 4.12 LPS, 65.00 M. DE LÍNEA DE CONDUCCIÓN DE PVC DE 4" DE DIAMETRO  PARA LA LOCALIDAD DE TEONADEPA, MUNICIPIO DE CUMPAS, ESTADO DE SONORA.</t>
  </si>
  <si>
    <t>2025.26.023.A.R.2</t>
  </si>
  <si>
    <t>KILÓMETRO CINCO (ÁLVARO OBREGÓN)</t>
  </si>
  <si>
    <t>CONSTRUCCIÓN DE 100 METROS DE POZO PARA AGUA POTABLE EN LA LOCALIDAD DE KILOMETRO 5 (ÁLVARO OBREGÓN), MUNICIPIO DE CUMPAS, ESTADO DE SONORA.</t>
  </si>
  <si>
    <t>2024.26.023.A.R.138</t>
  </si>
  <si>
    <t>LOS HOYOS</t>
  </si>
  <si>
    <t>MEJORAMIENTO DE POZO CON EQUIPO DE BOMBEO SUMERGIBLE DE 40 H.P. PARA UN GASTO DE 22.83 LPS, 20.00 M. DE LÍNEA DE CONDUCCIÓN DE PVC DE 4" DE DIAMETRO  PARA LA LOCALIDAD DE LOS HOYOS, MUNICIPIO DE CUMPAS, ESTADO DE SONORA.</t>
  </si>
  <si>
    <t>Atención social</t>
  </si>
  <si>
    <t>1, 2, 3, 6</t>
  </si>
  <si>
    <t>P1, P2, P4</t>
  </si>
  <si>
    <t xml:space="preserve">1, 2, 6, </t>
  </si>
  <si>
    <t>P1, P2</t>
  </si>
  <si>
    <t>1, 2, 5, 6</t>
  </si>
  <si>
    <t>1, 2, 3, 5, 6</t>
  </si>
  <si>
    <t>2025.26.030.A.R.1</t>
  </si>
  <si>
    <t>HERMOSILLO</t>
  </si>
  <si>
    <t>ELABORACIÓN DE ESTUDIO DE ALTERNATIVAS PARA LA CONSTRUCCIÓN DE LA PRESA PUERTA DEL SOL Y SU APROVECHAMIENTO COMO FUENTE DE ABASTECIMIENTO DE AGUA POTABLE PARA LA CIUDAD DE HERMOSILLO, PROPUESTA EN LA LOCALIDAD PUERTA DEL SOL, MUNICIPIO DE URES, ESTADO DE SONORA.</t>
  </si>
  <si>
    <t>Proyecto</t>
  </si>
  <si>
    <t>ELABORACIÓN DE INGENIERÍA BÁSICA PARA LA CONSTRUCCIÓN DE LA PRESA PUERTA DEL SOL Y SU APROVECHAMIENTO COMO FUENTE DE ABASTECIMIENTO DE AGUA POTABLE PARA LA CIUDAD DE HERMOSILLO, PROPUESTA EN LA LOCALIDAD PUERTA DEL SOL, MUNICIPIO DE URES, ESTADO DE SONORA.</t>
  </si>
  <si>
    <t>ELABORACIÓN DE ANTEPROYECTO PARA LA CONSTRUCCIÓN DE LA PRESA PUERTA DEL SOL Y SU APROVECHAMIENTO COMO FUENTE DE ABASTECIMIENTO DE AGUA POTABLE PARA LA CIUDAD DE HERMOSILLO, PROPUESTA EN LA LOCALIDAD PUERTA DEL SOL, MUNICIPIO DE URES, ESTADO DE SONORA.</t>
  </si>
  <si>
    <t>ELABORACIÓN DE ANÁLISIS FINANCIERO PARA LA CONSTRUCCIÓN DE LA PRESA PUERTA DEL SOL Y SU APROVECHAMIENTO COMO FUENTE DE ABASTECIMIENTO DE AGUA POTABLE PARA LA CIUDAD DE HERMOSILLO, PROPUESTA EN LA LOCALIDAD PUERTA DEL SOL, MUNICIPIO DE URES, ESTADO DE SONORA.</t>
  </si>
  <si>
    <t>ELABORACIÓN DE ESTUDIO TÉCNICO JUSTIFICATIVO DE CAMBIO DE USO DE SUELO PARA LA CONSTRUCCIÓN DE LA PRESA PUERTA DEL SOL Y SU APROVECHAMIENTO COMO FUENTE DE ABASTECIMIENTO DE AGUA POTABLE PARA LA CIUDAD DE HERMOSILLO, PROPUESTA EN LA LOCALIDAD PUERTA DEL SOL, MUNICIPIO DE URES, ESTADO DE SONORA.</t>
  </si>
  <si>
    <t>ELABORACIÓN DE DICTAMEN EXPERTO PARA LA CONSTRUCCIÓN DE LA PRESA PUERTA DEL SOL Y SU APROVECHAMIENTO COMO FUENTE DE ABASTECIMIENTO DE AGUA POTABLE PARA LA CIUDAD DE HERMOSILLO, PROPUESTA EN LA LOCALIDAD PUERTA DEL SOL, MUNICIPIO DE URES, ESTADO DE SONORA.</t>
  </si>
  <si>
    <t>ELABORACIÓN DE MANIFIESTO DE IMPACTO AMBIENTAL PARA LA CONSTRUCCIÓN DE LA PRESA PUERTA DEL SOL Y SU APROVECHAMIENTO COMO FUENTE DE ABASTECIMIENTO DE AGUA POTABLE PARA LA CIUDAD DE HERMOSILLO, PROPUESTA EN LA LOCALIDAD PUERTA DEL SOL, MUNICIPIO DE URES, ESTADO DE SONORA.</t>
  </si>
  <si>
    <t>2025.26.030.A.R.2</t>
  </si>
  <si>
    <t>NO APLICA</t>
  </si>
  <si>
    <t>FORTALECIMIENTO DE CAPACIDADES (ESCUELA DEL AGUA)</t>
  </si>
  <si>
    <t>Cursos</t>
  </si>
  <si>
    <t>2024.26.052.A.R.128</t>
  </si>
  <si>
    <t>CONSTRUCCIÓN DE POZO PARA AGUA POTABLE DE 50.00 M DE PROFUNDIDAD, EN LA LOCALIDAD DE SAHUARIPA, MUNICIPIO DE SAHUARIPA, ESTADO DE SONORA.</t>
  </si>
  <si>
    <t>2024.26.026.A.R.129</t>
  </si>
  <si>
    <t>ETCHOJOA</t>
  </si>
  <si>
    <t>CONSTRUCCIÓN DE POZO PARA AGUA POTABLE DE 120.00 M DE PROFUNDIDAD, EN LA LOCALIDAD DE ETCHOJOA, MUNICIPIO DE ETCHOJOA, ESTADO DE SONORA.</t>
  </si>
  <si>
    <r>
      <t>Los montos de inversión en el presente anexo técnico, se anotarán en pesos, a</t>
    </r>
    <r>
      <rPr>
        <b/>
        <sz val="16"/>
        <rFont val="Noto Sans"/>
        <family val="2"/>
        <charset val="1"/>
      </rPr>
      <t xml:space="preserve"> dos decimales.</t>
    </r>
  </si>
  <si>
    <t>El presente anexo técnico se firma en cuatro ejemplares originales, a los  25  días del mes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</si>
</sst>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80A]d&quot; de &quot;mmmm&quot; de &quot;yyyy;@"/>
    <numFmt numFmtId="165" formatCode="#,##0.0_ ;\-#,##0.0\ "/>
  </numFmts>
  <fonts count="62" x14ac:knownFonts="1">
    <font>
      <sz val="9"/>
      <color theme="1"/>
      <name val="Montserrat Medium"/>
      <family val="2"/>
    </font>
    <font>
      <sz val="11"/>
      <color theme="1"/>
      <name val="Calibri"/>
      <family val="2"/>
      <scheme val="minor"/>
    </font>
    <font>
      <sz val="11"/>
      <color theme="1"/>
      <name val="Calibri"/>
      <family val="2"/>
      <scheme val="minor"/>
    </font>
    <font>
      <sz val="9"/>
      <color theme="1"/>
      <name val="Montserrat Medium"/>
      <family val="2"/>
    </font>
    <font>
      <b/>
      <sz val="11"/>
      <color theme="1"/>
      <name val="Montserrat"/>
    </font>
    <font>
      <b/>
      <sz val="16"/>
      <color theme="1"/>
      <name val="Montserrat"/>
    </font>
    <font>
      <sz val="11"/>
      <name val="Arial"/>
      <family val="2"/>
    </font>
    <font>
      <sz val="11"/>
      <color theme="1"/>
      <name val="Arial"/>
      <family val="2"/>
    </font>
    <font>
      <b/>
      <sz val="16"/>
      <name val="Arial"/>
      <family val="2"/>
    </font>
    <font>
      <b/>
      <sz val="16"/>
      <color theme="1"/>
      <name val="Arial"/>
      <family val="2"/>
    </font>
    <font>
      <sz val="12"/>
      <name val="Arial"/>
      <family val="2"/>
    </font>
    <font>
      <sz val="12"/>
      <color theme="1"/>
      <name val="Arial"/>
      <family val="2"/>
    </font>
    <font>
      <sz val="16"/>
      <color theme="1"/>
      <name val="Arial"/>
      <family val="2"/>
    </font>
    <font>
      <sz val="14"/>
      <color theme="1"/>
      <name val="Arial"/>
      <family val="2"/>
    </font>
    <font>
      <sz val="8"/>
      <color theme="1"/>
      <name val="Montserrat"/>
    </font>
    <font>
      <b/>
      <sz val="8"/>
      <color theme="1"/>
      <name val="Montserrat"/>
    </font>
    <font>
      <b/>
      <sz val="10"/>
      <name val="Arial"/>
      <family val="2"/>
    </font>
    <font>
      <sz val="16"/>
      <color theme="1"/>
      <name val="Montserrat"/>
    </font>
    <font>
      <b/>
      <sz val="9"/>
      <color theme="1"/>
      <name val="Calibri"/>
      <family val="2"/>
      <scheme val="minor"/>
    </font>
    <font>
      <b/>
      <sz val="8"/>
      <color rgb="FFCC0099"/>
      <name val="Montserrat"/>
    </font>
    <font>
      <sz val="8"/>
      <color theme="1"/>
      <name val="Calibri"/>
      <family val="2"/>
      <scheme val="minor"/>
    </font>
    <font>
      <b/>
      <sz val="10"/>
      <color theme="1"/>
      <name val="Arial"/>
      <family val="2"/>
    </font>
    <font>
      <b/>
      <sz val="11"/>
      <color rgb="FF000000"/>
      <name val="Arial"/>
      <family val="2"/>
    </font>
    <font>
      <b/>
      <sz val="14"/>
      <name val="Arial"/>
      <family val="2"/>
    </font>
    <font>
      <b/>
      <i/>
      <sz val="10"/>
      <color rgb="FFFF0000"/>
      <name val="Arial"/>
      <family val="2"/>
    </font>
    <font>
      <b/>
      <sz val="8"/>
      <name val="Arial"/>
      <family val="2"/>
    </font>
    <font>
      <sz val="11"/>
      <color rgb="FFFF0000"/>
      <name val="Arial"/>
      <family val="2"/>
    </font>
    <font>
      <b/>
      <sz val="10"/>
      <color rgb="FFFF0000"/>
      <name val="Arial"/>
      <family val="2"/>
    </font>
    <font>
      <sz val="12"/>
      <color theme="1"/>
      <name val="Noto Sans"/>
      <family val="2"/>
      <charset val="1"/>
    </font>
    <font>
      <sz val="12"/>
      <name val="Noto Sans"/>
      <family val="2"/>
      <charset val="1"/>
    </font>
    <font>
      <b/>
      <sz val="12"/>
      <name val="Noto Sans"/>
      <family val="2"/>
      <charset val="1"/>
    </font>
    <font>
      <b/>
      <sz val="24"/>
      <name val="Noto Sans"/>
      <family val="2"/>
      <charset val="1"/>
    </font>
    <font>
      <b/>
      <sz val="12"/>
      <color theme="1"/>
      <name val="Noto Sans"/>
      <family val="2"/>
      <charset val="1"/>
    </font>
    <font>
      <sz val="24"/>
      <name val="Noto Sans"/>
      <family val="2"/>
      <charset val="1"/>
    </font>
    <font>
      <sz val="16"/>
      <name val="Noto Sans"/>
      <family val="2"/>
      <charset val="1"/>
    </font>
    <font>
      <sz val="20"/>
      <name val="Noto Sans"/>
      <family val="2"/>
      <charset val="1"/>
    </font>
    <font>
      <b/>
      <sz val="18"/>
      <color theme="1"/>
      <name val="Noto Sans"/>
      <family val="2"/>
      <charset val="1"/>
    </font>
    <font>
      <b/>
      <sz val="16"/>
      <color theme="1"/>
      <name val="Noto Sans"/>
      <family val="2"/>
      <charset val="1"/>
    </font>
    <font>
      <b/>
      <sz val="14"/>
      <name val="Noto Sans"/>
      <family val="2"/>
      <charset val="1"/>
    </font>
    <font>
      <sz val="14"/>
      <color theme="1"/>
      <name val="Noto Sans"/>
      <family val="2"/>
      <charset val="1"/>
    </font>
    <font>
      <b/>
      <sz val="18"/>
      <name val="Noto Sans"/>
      <family val="2"/>
      <charset val="1"/>
    </font>
    <font>
      <b/>
      <sz val="16"/>
      <color indexed="8"/>
      <name val="Noto Sans"/>
      <family val="2"/>
      <charset val="1"/>
    </font>
    <font>
      <sz val="16"/>
      <color theme="1"/>
      <name val="Noto Sans"/>
      <family val="2"/>
      <charset val="1"/>
    </font>
    <font>
      <b/>
      <sz val="16"/>
      <color rgb="FF000000"/>
      <name val="Noto Sans"/>
      <family val="2"/>
      <charset val="1"/>
    </font>
    <font>
      <b/>
      <sz val="16"/>
      <name val="Noto Sans"/>
      <family val="2"/>
      <charset val="1"/>
    </font>
    <font>
      <b/>
      <sz val="14"/>
      <color theme="1"/>
      <name val="Noto Sans"/>
      <family val="2"/>
      <charset val="1"/>
    </font>
    <font>
      <sz val="16"/>
      <color rgb="FF000000"/>
      <name val="Noto Sans"/>
      <family val="2"/>
      <charset val="1"/>
    </font>
    <font>
      <sz val="11"/>
      <color theme="1"/>
      <name val="Noto Sans"/>
      <family val="2"/>
      <charset val="1"/>
    </font>
    <font>
      <sz val="11"/>
      <name val="Noto Sans"/>
      <family val="2"/>
      <charset val="1"/>
    </font>
    <font>
      <b/>
      <sz val="11"/>
      <name val="Noto Sans"/>
      <family val="2"/>
      <charset val="1"/>
    </font>
    <font>
      <b/>
      <i/>
      <sz val="10"/>
      <name val="Noto Sans"/>
      <family val="2"/>
      <charset val="1"/>
    </font>
    <font>
      <b/>
      <sz val="11"/>
      <color theme="1"/>
      <name val="Noto Sans"/>
      <family val="2"/>
      <charset val="1"/>
    </font>
    <font>
      <b/>
      <sz val="10"/>
      <color theme="1"/>
      <name val="Noto Sans"/>
      <family val="2"/>
      <charset val="1"/>
    </font>
    <font>
      <b/>
      <sz val="10"/>
      <name val="Noto Sans"/>
      <family val="2"/>
      <charset val="1"/>
    </font>
    <font>
      <sz val="14"/>
      <name val="Noto Sans"/>
      <family val="2"/>
      <charset val="1"/>
    </font>
    <font>
      <sz val="10"/>
      <color theme="1"/>
      <name val="Noto Sans"/>
      <family val="2"/>
      <charset val="1"/>
    </font>
    <font>
      <b/>
      <strike/>
      <sz val="10"/>
      <name val="Noto Sans"/>
      <family val="2"/>
      <charset val="1"/>
    </font>
    <font>
      <b/>
      <i/>
      <sz val="10"/>
      <color rgb="FFFF0000"/>
      <name val="Noto Sans"/>
      <family val="2"/>
      <charset val="1"/>
    </font>
    <font>
      <b/>
      <sz val="8"/>
      <name val="Noto Sans"/>
      <family val="2"/>
      <charset val="1"/>
    </font>
    <font>
      <sz val="11"/>
      <color rgb="FFFF0000"/>
      <name val="Noto Sans"/>
      <family val="2"/>
      <charset val="1"/>
    </font>
    <font>
      <b/>
      <sz val="10"/>
      <color rgb="FFFF0000"/>
      <name val="Noto Sans"/>
      <family val="2"/>
      <charset val="1"/>
    </font>
    <font>
      <b/>
      <sz val="12"/>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2" tint="-9.9978637043366805E-2"/>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theme="0"/>
      </right>
      <top/>
      <bottom style="medium">
        <color theme="0" tint="-0.34998626667073579"/>
      </bottom>
      <diagonal/>
    </border>
    <border>
      <left/>
      <right/>
      <top/>
      <bottom style="medium">
        <color theme="0" tint="-0.34998626667073579"/>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0" fontId="1" fillId="0" borderId="0"/>
  </cellStyleXfs>
  <cellXfs count="279">
    <xf numFmtId="0" fontId="0" fillId="0" borderId="0" xfId="0"/>
    <xf numFmtId="0" fontId="6" fillId="0" borderId="0" xfId="0" applyFont="1"/>
    <xf numFmtId="0" fontId="7" fillId="0" borderId="0" xfId="0" applyFont="1"/>
    <xf numFmtId="0" fontId="11" fillId="0" borderId="0" xfId="0" applyFont="1"/>
    <xf numFmtId="0" fontId="11" fillId="0" borderId="0" xfId="0" applyFont="1" applyProtection="1">
      <protection locked="0"/>
    </xf>
    <xf numFmtId="0" fontId="10" fillId="0" borderId="0" xfId="0" applyFont="1"/>
    <xf numFmtId="0" fontId="11" fillId="0" borderId="0" xfId="0" applyFont="1" applyAlignment="1">
      <alignment vertical="center"/>
    </xf>
    <xf numFmtId="0" fontId="13" fillId="0" borderId="0" xfId="0" applyFont="1"/>
    <xf numFmtId="0" fontId="12" fillId="0" borderId="0" xfId="0" applyFont="1" applyProtection="1">
      <protection locked="0"/>
    </xf>
    <xf numFmtId="0" fontId="5" fillId="4" borderId="0" xfId="5" applyFont="1" applyFill="1" applyAlignment="1">
      <alignment horizontal="centerContinuous"/>
    </xf>
    <xf numFmtId="0" fontId="17" fillId="5" borderId="0" xfId="5" applyFont="1" applyFill="1"/>
    <xf numFmtId="0" fontId="1" fillId="0" borderId="0" xfId="5"/>
    <xf numFmtId="0" fontId="4" fillId="4" borderId="0" xfId="5" applyFont="1" applyFill="1" applyAlignment="1">
      <alignment horizontal="centerContinuous"/>
    </xf>
    <xf numFmtId="0" fontId="14" fillId="5" borderId="0" xfId="5" applyFont="1" applyFill="1"/>
    <xf numFmtId="0" fontId="1" fillId="0" borderId="0" xfId="5" quotePrefix="1"/>
    <xf numFmtId="0" fontId="14" fillId="0" borderId="0" xfId="5" applyFont="1"/>
    <xf numFmtId="0" fontId="18" fillId="0" borderId="0" xfId="5" quotePrefix="1" applyFont="1"/>
    <xf numFmtId="0" fontId="15" fillId="2" borderId="32" xfId="5" applyFont="1" applyFill="1" applyBorder="1"/>
    <xf numFmtId="0" fontId="15" fillId="2" borderId="33" xfId="5" applyFont="1" applyFill="1" applyBorder="1" applyAlignment="1">
      <alignment horizontal="center"/>
    </xf>
    <xf numFmtId="0" fontId="19" fillId="2" borderId="32" xfId="5" applyFont="1" applyFill="1" applyBorder="1" applyAlignment="1">
      <alignment horizontal="center"/>
    </xf>
    <xf numFmtId="0" fontId="15" fillId="3" borderId="0" xfId="5" applyFont="1" applyFill="1" applyAlignment="1">
      <alignment horizontal="center"/>
    </xf>
    <xf numFmtId="0" fontId="14" fillId="6" borderId="0" xfId="5" applyFont="1" applyFill="1"/>
    <xf numFmtId="0" fontId="19" fillId="6" borderId="0" xfId="5" applyFont="1" applyFill="1"/>
    <xf numFmtId="0" fontId="1" fillId="6" borderId="0" xfId="5" applyFill="1"/>
    <xf numFmtId="0" fontId="20" fillId="6" borderId="0" xfId="5" applyFont="1" applyFill="1"/>
    <xf numFmtId="0" fontId="20" fillId="3" borderId="0" xfId="5" applyFont="1" applyFill="1"/>
    <xf numFmtId="0" fontId="20" fillId="0" borderId="0" xfId="5" applyFont="1"/>
    <xf numFmtId="0" fontId="1" fillId="5" borderId="0" xfId="5" applyFill="1"/>
    <xf numFmtId="0" fontId="1" fillId="3" borderId="0" xfId="5" applyFill="1"/>
    <xf numFmtId="0" fontId="8" fillId="0" borderId="0" xfId="0" applyFont="1" applyAlignment="1" applyProtection="1">
      <alignment vertical="center"/>
      <protection locked="0"/>
    </xf>
    <xf numFmtId="0" fontId="9" fillId="0" borderId="0" xfId="0" applyFont="1" applyAlignment="1" applyProtection="1">
      <alignment vertical="center"/>
      <protection locked="0"/>
    </xf>
    <xf numFmtId="0" fontId="16" fillId="0" borderId="0" xfId="0" applyFont="1" applyAlignment="1" applyProtection="1">
      <alignment vertical="center"/>
      <protection locked="0"/>
    </xf>
    <xf numFmtId="0" fontId="21" fillId="0" borderId="0" xfId="0" applyFont="1" applyAlignment="1" applyProtection="1">
      <alignment vertical="center"/>
      <protection locked="0"/>
    </xf>
    <xf numFmtId="0" fontId="22" fillId="0" borderId="0" xfId="0" applyFont="1" applyAlignment="1">
      <alignment horizontal="center" vertical="center"/>
    </xf>
    <xf numFmtId="0" fontId="23" fillId="0" borderId="0" xfId="0" applyFont="1" applyAlignment="1">
      <alignment vertical="justify"/>
    </xf>
    <xf numFmtId="0" fontId="8" fillId="0" borderId="0" xfId="0" applyFont="1" applyAlignment="1" applyProtection="1">
      <alignment vertical="justify"/>
      <protection locked="0"/>
    </xf>
    <xf numFmtId="3" fontId="24" fillId="0" borderId="0" xfId="0" applyNumberFormat="1" applyFont="1" applyAlignment="1">
      <alignment vertical="center"/>
    </xf>
    <xf numFmtId="3" fontId="25" fillId="0" borderId="0" xfId="0" applyNumberFormat="1" applyFont="1" applyAlignment="1">
      <alignment vertical="center"/>
    </xf>
    <xf numFmtId="3" fontId="27" fillId="0" borderId="0" xfId="0" applyNumberFormat="1" applyFont="1" applyAlignment="1">
      <alignment horizontal="center" vertical="center"/>
    </xf>
    <xf numFmtId="0" fontId="26" fillId="0" borderId="0" xfId="0" applyFont="1"/>
    <xf numFmtId="0" fontId="28" fillId="0" borderId="0" xfId="0" applyFont="1" applyAlignment="1">
      <alignment horizontal="center"/>
    </xf>
    <xf numFmtId="0" fontId="28" fillId="0" borderId="0" xfId="0" applyFont="1"/>
    <xf numFmtId="0" fontId="28" fillId="0" borderId="0" xfId="0" applyFont="1" applyAlignment="1">
      <alignment wrapText="1"/>
    </xf>
    <xf numFmtId="0" fontId="29" fillId="0" borderId="0" xfId="0" applyFont="1"/>
    <xf numFmtId="0" fontId="30" fillId="0" borderId="0" xfId="0" applyFont="1" applyAlignment="1">
      <alignment vertical="justify"/>
    </xf>
    <xf numFmtId="0" fontId="32" fillId="0" borderId="0" xfId="0" applyFont="1" applyAlignment="1">
      <alignment vertical="justify"/>
    </xf>
    <xf numFmtId="0" fontId="30" fillId="0" borderId="0" xfId="0" applyFont="1" applyAlignment="1" applyProtection="1">
      <alignment vertical="center"/>
      <protection locked="0"/>
    </xf>
    <xf numFmtId="0" fontId="31" fillId="0" borderId="0" xfId="0" applyFont="1" applyAlignment="1" applyProtection="1">
      <alignment vertical="center"/>
      <protection locked="0"/>
    </xf>
    <xf numFmtId="0" fontId="33" fillId="0" borderId="0" xfId="0" applyFont="1"/>
    <xf numFmtId="0" fontId="31" fillId="0" borderId="0" xfId="0" applyFont="1" applyAlignment="1">
      <alignment vertical="justify"/>
    </xf>
    <xf numFmtId="0" fontId="30" fillId="0" borderId="0" xfId="0" applyFont="1"/>
    <xf numFmtId="0" fontId="34" fillId="0" borderId="0" xfId="0" applyFont="1"/>
    <xf numFmtId="0" fontId="34" fillId="0" borderId="0" xfId="0" applyFont="1" applyAlignment="1">
      <alignment vertical="center" wrapText="1"/>
    </xf>
    <xf numFmtId="0" fontId="28" fillId="0" borderId="0" xfId="0" applyFont="1" applyAlignment="1">
      <alignment horizontal="justify" vertical="center"/>
    </xf>
    <xf numFmtId="0" fontId="32" fillId="0" borderId="0" xfId="0" applyFont="1" applyAlignment="1">
      <alignment horizontal="left" vertical="center"/>
    </xf>
    <xf numFmtId="0" fontId="36" fillId="0" borderId="0" xfId="0" applyFont="1" applyAlignment="1">
      <alignment horizontal="right"/>
    </xf>
    <xf numFmtId="0" fontId="37" fillId="0" borderId="3" xfId="0" applyFont="1" applyBorder="1" applyAlignment="1">
      <alignment horizontal="center" vertical="center"/>
    </xf>
    <xf numFmtId="0" fontId="37" fillId="0" borderId="3" xfId="0" applyFont="1" applyBorder="1" applyAlignment="1">
      <alignment horizontal="left" vertical="center"/>
    </xf>
    <xf numFmtId="0" fontId="30" fillId="0" borderId="0" xfId="0" applyFont="1" applyAlignment="1">
      <alignment horizontal="left"/>
    </xf>
    <xf numFmtId="164" fontId="32" fillId="0" borderId="0" xfId="0" applyNumberFormat="1" applyFont="1" applyAlignment="1">
      <alignment horizontal="center" vertical="center"/>
    </xf>
    <xf numFmtId="0" fontId="38" fillId="0" borderId="0" xfId="0" applyFont="1" applyAlignment="1">
      <alignment horizontal="center" vertical="center" wrapText="1"/>
    </xf>
    <xf numFmtId="0" fontId="39" fillId="0" borderId="0" xfId="0" applyFont="1"/>
    <xf numFmtId="0" fontId="38" fillId="2" borderId="10"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30" fillId="0" borderId="0" xfId="0" applyFont="1" applyAlignment="1">
      <alignment horizontal="center" vertical="center" wrapText="1"/>
    </xf>
    <xf numFmtId="0" fontId="40" fillId="0" borderId="0" xfId="0" applyFont="1" applyAlignment="1">
      <alignment horizontal="left" vertical="center"/>
    </xf>
    <xf numFmtId="0" fontId="29" fillId="0" borderId="2" xfId="0" applyFont="1" applyBorder="1" applyAlignment="1">
      <alignment horizontal="center" vertical="center"/>
    </xf>
    <xf numFmtId="0" fontId="29" fillId="0" borderId="2" xfId="0" applyFont="1" applyBorder="1" applyAlignment="1">
      <alignment vertical="center" wrapText="1"/>
    </xf>
    <xf numFmtId="0" fontId="29" fillId="0" borderId="2" xfId="0" applyFont="1" applyBorder="1" applyAlignment="1">
      <alignment horizontal="center" vertical="center" wrapText="1"/>
    </xf>
    <xf numFmtId="0" fontId="29" fillId="0" borderId="2" xfId="0" applyFont="1" applyBorder="1" applyAlignment="1">
      <alignment horizontal="justify" vertical="center" wrapText="1"/>
    </xf>
    <xf numFmtId="3" fontId="29" fillId="0" borderId="2" xfId="0" applyNumberFormat="1" applyFont="1" applyBorder="1" applyAlignment="1">
      <alignment horizontal="center" vertical="center" wrapText="1"/>
    </xf>
    <xf numFmtId="3" fontId="29" fillId="0" borderId="25" xfId="0" applyNumberFormat="1" applyFont="1" applyBorder="1" applyAlignment="1">
      <alignment horizontal="center" vertical="center" wrapText="1"/>
    </xf>
    <xf numFmtId="10" fontId="29" fillId="0" borderId="2" xfId="2" applyNumberFormat="1" applyFont="1" applyFill="1" applyBorder="1" applyAlignment="1">
      <alignment horizontal="center" vertical="center"/>
    </xf>
    <xf numFmtId="14" fontId="29" fillId="0" borderId="2" xfId="0" applyNumberFormat="1" applyFont="1" applyBorder="1" applyAlignment="1">
      <alignment horizontal="center" vertical="center"/>
    </xf>
    <xf numFmtId="0" fontId="30" fillId="0" borderId="2" xfId="0" applyFont="1" applyBorder="1" applyAlignment="1">
      <alignment horizontal="center" vertical="center"/>
    </xf>
    <xf numFmtId="165" fontId="29" fillId="0" borderId="2" xfId="1" applyNumberFormat="1" applyFont="1" applyFill="1" applyBorder="1" applyAlignment="1">
      <alignment horizontal="center" vertical="center" wrapText="1"/>
    </xf>
    <xf numFmtId="3" fontId="29" fillId="0" borderId="24" xfId="0" applyNumberFormat="1"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justify" vertical="center" wrapText="1"/>
    </xf>
    <xf numFmtId="3" fontId="40" fillId="0" borderId="0" xfId="0" applyNumberFormat="1" applyFont="1" applyAlignment="1">
      <alignment horizontal="right" vertical="center"/>
    </xf>
    <xf numFmtId="3" fontId="30" fillId="0" borderId="23" xfId="0" applyNumberFormat="1" applyFont="1" applyBorder="1" applyAlignment="1">
      <alignment horizontal="center" vertical="center" wrapText="1"/>
    </xf>
    <xf numFmtId="3" fontId="29" fillId="0" borderId="26" xfId="0" applyNumberFormat="1" applyFont="1" applyBorder="1" applyAlignment="1">
      <alignment horizontal="center" vertical="center" wrapText="1"/>
    </xf>
    <xf numFmtId="10" fontId="29" fillId="0" borderId="0" xfId="2" applyNumberFormat="1" applyFont="1" applyFill="1" applyBorder="1" applyAlignment="1">
      <alignment horizontal="center" vertical="center"/>
    </xf>
    <xf numFmtId="14" fontId="29" fillId="0" borderId="0" xfId="0" applyNumberFormat="1" applyFont="1" applyAlignment="1">
      <alignment horizontal="center" vertical="center"/>
    </xf>
    <xf numFmtId="0" fontId="30" fillId="0" borderId="0" xfId="0" applyFont="1" applyAlignment="1">
      <alignment horizontal="center" vertical="center"/>
    </xf>
    <xf numFmtId="165" fontId="29" fillId="0" borderId="0" xfId="1" applyNumberFormat="1" applyFont="1" applyFill="1" applyBorder="1" applyAlignment="1">
      <alignment horizontal="center" vertical="center" wrapText="1"/>
    </xf>
    <xf numFmtId="0" fontId="30" fillId="0" borderId="0" xfId="0" applyFont="1" applyAlignment="1">
      <alignment horizontal="center" vertical="top" wrapText="1"/>
    </xf>
    <xf numFmtId="3" fontId="30" fillId="0" borderId="0" xfId="0" applyNumberFormat="1" applyFont="1" applyAlignment="1">
      <alignment horizontal="center" vertical="center" wrapText="1"/>
    </xf>
    <xf numFmtId="0" fontId="28" fillId="0" borderId="1" xfId="0" applyFont="1" applyBorder="1"/>
    <xf numFmtId="0" fontId="29" fillId="0" borderId="1" xfId="0" applyFont="1" applyBorder="1" applyAlignment="1">
      <alignment horizontal="center" vertical="center" wrapText="1"/>
    </xf>
    <xf numFmtId="0" fontId="29" fillId="0" borderId="1" xfId="0" applyFont="1" applyBorder="1" applyAlignment="1">
      <alignment horizontal="justify" vertical="center" wrapText="1"/>
    </xf>
    <xf numFmtId="3" fontId="40" fillId="0" borderId="1" xfId="0" applyNumberFormat="1" applyFont="1" applyBorder="1" applyAlignment="1">
      <alignment horizontal="right" vertical="center"/>
    </xf>
    <xf numFmtId="10" fontId="29" fillId="0" borderId="1" xfId="2" applyNumberFormat="1" applyFont="1" applyFill="1" applyBorder="1" applyAlignment="1">
      <alignment horizontal="center" vertical="center"/>
    </xf>
    <xf numFmtId="14" fontId="29" fillId="0" borderId="1" xfId="0" applyNumberFormat="1" applyFont="1" applyBorder="1" applyAlignment="1">
      <alignment horizontal="center" vertical="center"/>
    </xf>
    <xf numFmtId="0" fontId="30" fillId="0" borderId="1" xfId="0" applyFont="1" applyBorder="1" applyAlignment="1">
      <alignment horizontal="center" vertical="center"/>
    </xf>
    <xf numFmtId="165" fontId="29" fillId="0" borderId="1" xfId="1" applyNumberFormat="1" applyFont="1" applyFill="1" applyBorder="1" applyAlignment="1">
      <alignment horizontal="center" vertical="center" wrapText="1"/>
    </xf>
    <xf numFmtId="0" fontId="30" fillId="0" borderId="0" xfId="0" applyFont="1" applyAlignment="1">
      <alignment horizontal="left" vertical="center"/>
    </xf>
    <xf numFmtId="0" fontId="40" fillId="0" borderId="2" xfId="0" applyFont="1" applyBorder="1" applyAlignment="1">
      <alignment vertical="center" wrapText="1"/>
    </xf>
    <xf numFmtId="3" fontId="29" fillId="7" borderId="2" xfId="0" applyNumberFormat="1" applyFont="1" applyFill="1" applyBorder="1" applyAlignment="1">
      <alignment horizontal="center" vertical="center" wrapText="1"/>
    </xf>
    <xf numFmtId="0" fontId="28" fillId="0" borderId="0" xfId="0" applyFont="1" applyAlignment="1">
      <alignment vertical="center"/>
    </xf>
    <xf numFmtId="0" fontId="29" fillId="3" borderId="2" xfId="0" applyFont="1" applyFill="1" applyBorder="1" applyAlignment="1">
      <alignment horizontal="center" vertical="center"/>
    </xf>
    <xf numFmtId="0" fontId="29" fillId="3" borderId="2" xfId="0" applyFont="1" applyFill="1" applyBorder="1" applyAlignment="1">
      <alignment vertical="center" wrapText="1"/>
    </xf>
    <xf numFmtId="0" fontId="40" fillId="3" borderId="2" xfId="0" applyFont="1" applyFill="1" applyBorder="1" applyAlignment="1">
      <alignment vertical="center" wrapText="1"/>
    </xf>
    <xf numFmtId="3" fontId="29" fillId="0" borderId="2" xfId="0" applyNumberFormat="1" applyFont="1" applyBorder="1" applyAlignment="1">
      <alignment vertical="center" wrapText="1"/>
    </xf>
    <xf numFmtId="3" fontId="29" fillId="7" borderId="2" xfId="0" applyNumberFormat="1" applyFont="1" applyFill="1" applyBorder="1" applyAlignment="1">
      <alignment vertical="center" wrapText="1"/>
    </xf>
    <xf numFmtId="3" fontId="29" fillId="0" borderId="25" xfId="0" applyNumberFormat="1" applyFont="1" applyBorder="1" applyAlignment="1">
      <alignment vertical="center" wrapText="1"/>
    </xf>
    <xf numFmtId="165" fontId="29" fillId="3" borderId="2" xfId="1" applyNumberFormat="1" applyFont="1" applyFill="1" applyBorder="1" applyAlignment="1">
      <alignment horizontal="center" vertical="center" wrapText="1"/>
    </xf>
    <xf numFmtId="0" fontId="28" fillId="0" borderId="0" xfId="0" applyFont="1" applyAlignment="1">
      <alignment horizontal="center" vertical="center"/>
    </xf>
    <xf numFmtId="0" fontId="28" fillId="0" borderId="0" xfId="0" applyFont="1" applyAlignment="1">
      <alignment vertical="center" wrapText="1"/>
    </xf>
    <xf numFmtId="0" fontId="28" fillId="0" borderId="0" xfId="0" applyFont="1" applyAlignment="1">
      <alignment horizontal="justify" vertical="top" wrapText="1"/>
    </xf>
    <xf numFmtId="3" fontId="32" fillId="2" borderId="2" xfId="0" applyNumberFormat="1" applyFont="1" applyFill="1" applyBorder="1" applyAlignment="1">
      <alignment horizontal="right" vertical="center"/>
    </xf>
    <xf numFmtId="3" fontId="32" fillId="0" borderId="25" xfId="0" applyNumberFormat="1" applyFont="1" applyBorder="1" applyAlignment="1">
      <alignment horizontal="right" vertical="center"/>
    </xf>
    <xf numFmtId="9" fontId="28" fillId="0" borderId="0" xfId="2" applyFont="1" applyAlignment="1">
      <alignment horizontal="center" vertical="center"/>
    </xf>
    <xf numFmtId="14" fontId="28" fillId="0" borderId="0" xfId="0" applyNumberFormat="1" applyFont="1" applyAlignment="1">
      <alignment horizontal="center" vertical="center"/>
    </xf>
    <xf numFmtId="3" fontId="32" fillId="0" borderId="0" xfId="0" applyNumberFormat="1" applyFont="1" applyAlignment="1">
      <alignment horizontal="right" vertical="center"/>
    </xf>
    <xf numFmtId="4" fontId="32" fillId="0" borderId="0" xfId="0" applyNumberFormat="1" applyFont="1" applyAlignment="1">
      <alignment horizontal="right" vertical="center"/>
    </xf>
    <xf numFmtId="9" fontId="28" fillId="0" borderId="0" xfId="2" applyFont="1" applyFill="1" applyAlignment="1">
      <alignment horizontal="center" vertical="center"/>
    </xf>
    <xf numFmtId="0" fontId="28" fillId="0" borderId="0" xfId="0" applyFont="1" applyProtection="1">
      <protection locked="0"/>
    </xf>
    <xf numFmtId="0" fontId="41" fillId="0" borderId="0" xfId="0" applyFont="1" applyAlignment="1" applyProtection="1">
      <alignment horizontal="center" vertical="center"/>
      <protection locked="0"/>
    </xf>
    <xf numFmtId="0" fontId="34" fillId="0" borderId="0" xfId="0" applyFont="1" applyAlignment="1" applyProtection="1">
      <alignment vertical="center"/>
      <protection locked="0"/>
    </xf>
    <xf numFmtId="0" fontId="42" fillId="0" borderId="0" xfId="0" applyFont="1" applyAlignment="1" applyProtection="1">
      <alignment vertical="center"/>
      <protection locked="0"/>
    </xf>
    <xf numFmtId="0" fontId="42" fillId="0" borderId="0" xfId="0" quotePrefix="1" applyFont="1" applyAlignment="1" applyProtection="1">
      <alignment horizontal="center" vertical="center"/>
      <protection locked="0"/>
    </xf>
    <xf numFmtId="0" fontId="43" fillId="0" borderId="0" xfId="0" applyFont="1" applyAlignment="1">
      <alignment horizontal="center" vertical="center"/>
    </xf>
    <xf numFmtId="0" fontId="42" fillId="0" borderId="0" xfId="0" applyFont="1" applyAlignment="1">
      <alignment vertical="center"/>
    </xf>
    <xf numFmtId="0" fontId="42" fillId="0" borderId="0" xfId="0" applyFont="1"/>
    <xf numFmtId="0" fontId="43" fillId="0" borderId="0" xfId="0" applyFont="1" applyAlignment="1">
      <alignment vertical="center"/>
    </xf>
    <xf numFmtId="0" fontId="42" fillId="0" borderId="0" xfId="0" applyFont="1" applyProtection="1">
      <protection locked="0"/>
    </xf>
    <xf numFmtId="0" fontId="32" fillId="0" borderId="0" xfId="0" applyFont="1" applyAlignment="1" applyProtection="1">
      <alignment vertical="center"/>
      <protection locked="0"/>
    </xf>
    <xf numFmtId="0" fontId="32" fillId="0" borderId="0" xfId="0" applyFont="1" applyAlignment="1" applyProtection="1">
      <alignment horizontal="left" vertical="center"/>
      <protection locked="0"/>
    </xf>
    <xf numFmtId="4" fontId="30" fillId="0" borderId="0" xfId="0" applyNumberFormat="1" applyFont="1" applyAlignment="1" applyProtection="1">
      <alignment horizontal="right" vertical="center"/>
      <protection locked="0"/>
    </xf>
    <xf numFmtId="0" fontId="37" fillId="0" borderId="0" xfId="0" applyFont="1" applyAlignment="1" applyProtection="1">
      <alignment horizontal="center"/>
      <protection locked="0"/>
    </xf>
    <xf numFmtId="0" fontId="39" fillId="0" borderId="0" xfId="0" applyFont="1" applyProtection="1">
      <protection locked="0"/>
    </xf>
    <xf numFmtId="0" fontId="45" fillId="0" borderId="0" xfId="0" applyFont="1" applyAlignment="1" applyProtection="1">
      <alignment vertical="center"/>
      <protection locked="0"/>
    </xf>
    <xf numFmtId="0" fontId="37" fillId="0" borderId="0" xfId="0" applyFont="1" applyAlignment="1" applyProtection="1">
      <alignment horizontal="left"/>
      <protection locked="0"/>
    </xf>
    <xf numFmtId="0" fontId="37" fillId="0" borderId="0" xfId="0" applyFont="1" applyProtection="1">
      <protection locked="0"/>
    </xf>
    <xf numFmtId="0" fontId="44" fillId="0" borderId="0" xfId="0" applyFont="1" applyAlignment="1" applyProtection="1">
      <alignment horizontal="left"/>
      <protection locked="0"/>
    </xf>
    <xf numFmtId="0" fontId="46" fillId="0" borderId="0" xfId="0" applyFont="1" applyAlignment="1">
      <alignment vertical="center"/>
    </xf>
    <xf numFmtId="0" fontId="32" fillId="0" borderId="0" xfId="0" applyFont="1" applyAlignment="1" applyProtection="1">
      <alignment horizontal="center"/>
      <protection locked="0"/>
    </xf>
    <xf numFmtId="0" fontId="32" fillId="0" borderId="0" xfId="0" applyFont="1" applyProtection="1">
      <protection locked="0"/>
    </xf>
    <xf numFmtId="3" fontId="29" fillId="0" borderId="2" xfId="2" applyNumberFormat="1" applyFont="1" applyFill="1" applyBorder="1" applyAlignment="1">
      <alignment horizontal="center" vertical="center"/>
    </xf>
    <xf numFmtId="3" fontId="29" fillId="0" borderId="2" xfId="0" applyNumberFormat="1" applyFont="1" applyBorder="1" applyAlignment="1">
      <alignment horizontal="center" vertical="center"/>
    </xf>
    <xf numFmtId="3" fontId="29" fillId="0" borderId="0" xfId="2" applyNumberFormat="1" applyFont="1" applyFill="1" applyBorder="1" applyAlignment="1">
      <alignment horizontal="center" vertical="center"/>
    </xf>
    <xf numFmtId="3" fontId="29" fillId="0" borderId="0" xfId="0" applyNumberFormat="1" applyFont="1" applyAlignment="1">
      <alignment horizontal="center" vertical="center"/>
    </xf>
    <xf numFmtId="3" fontId="29" fillId="0" borderId="1" xfId="2" applyNumberFormat="1" applyFont="1" applyFill="1" applyBorder="1" applyAlignment="1">
      <alignment horizontal="center" vertical="center"/>
    </xf>
    <xf numFmtId="3" fontId="29" fillId="0" borderId="1" xfId="0" applyNumberFormat="1" applyFont="1" applyBorder="1" applyAlignment="1">
      <alignment horizontal="center" vertical="center"/>
    </xf>
    <xf numFmtId="3" fontId="28" fillId="0" borderId="0" xfId="2" applyNumberFormat="1" applyFont="1" applyAlignment="1">
      <alignment horizontal="center" vertical="center"/>
    </xf>
    <xf numFmtId="3" fontId="28" fillId="0" borderId="0" xfId="0" applyNumberFormat="1" applyFont="1" applyAlignment="1">
      <alignment horizontal="center" vertical="center"/>
    </xf>
    <xf numFmtId="0" fontId="47" fillId="0" borderId="0" xfId="0" applyFont="1"/>
    <xf numFmtId="0" fontId="48" fillId="0" borderId="13" xfId="0" applyFont="1" applyBorder="1"/>
    <xf numFmtId="0" fontId="48" fillId="0" borderId="14" xfId="0" applyFont="1" applyBorder="1"/>
    <xf numFmtId="0" fontId="48" fillId="0" borderId="15" xfId="0" applyFont="1" applyBorder="1"/>
    <xf numFmtId="0" fontId="48" fillId="0" borderId="0" xfId="0" applyFont="1"/>
    <xf numFmtId="0" fontId="48" fillId="0" borderId="16" xfId="0" applyFont="1" applyBorder="1"/>
    <xf numFmtId="0" fontId="40" fillId="0" borderId="0" xfId="0" applyFont="1" applyAlignment="1">
      <alignment vertical="justify"/>
    </xf>
    <xf numFmtId="0" fontId="38" fillId="0" borderId="0" xfId="0" applyFont="1" applyAlignment="1">
      <alignment vertical="justify"/>
    </xf>
    <xf numFmtId="0" fontId="36" fillId="0" borderId="0" xfId="0" applyFont="1" applyAlignment="1">
      <alignment vertical="justify"/>
    </xf>
    <xf numFmtId="0" fontId="44" fillId="0" borderId="0" xfId="0" applyFont="1" applyAlignment="1" applyProtection="1">
      <alignment vertical="justify"/>
      <protection locked="0"/>
    </xf>
    <xf numFmtId="0" fontId="48" fillId="0" borderId="16" xfId="0" applyFont="1" applyBorder="1" applyAlignment="1">
      <alignment vertical="center"/>
    </xf>
    <xf numFmtId="0" fontId="48" fillId="0" borderId="0" xfId="0" applyFont="1" applyAlignment="1">
      <alignment vertical="center"/>
    </xf>
    <xf numFmtId="0" fontId="48" fillId="0" borderId="17" xfId="0" applyFont="1" applyBorder="1" applyAlignment="1">
      <alignment vertical="center"/>
    </xf>
    <xf numFmtId="0" fontId="48" fillId="0" borderId="0" xfId="0" applyFont="1" applyAlignment="1">
      <alignment vertical="justify"/>
    </xf>
    <xf numFmtId="0" fontId="49" fillId="0" borderId="16" xfId="0" applyFont="1" applyBorder="1"/>
    <xf numFmtId="0" fontId="49" fillId="0" borderId="0" xfId="0" applyFont="1"/>
    <xf numFmtId="0" fontId="49" fillId="0" borderId="3" xfId="0" applyFont="1" applyBorder="1"/>
    <xf numFmtId="0" fontId="49" fillId="0" borderId="0" xfId="0" applyFont="1" applyAlignment="1">
      <alignment horizontal="center"/>
    </xf>
    <xf numFmtId="0" fontId="49" fillId="0" borderId="17" xfId="0" applyFont="1" applyBorder="1"/>
    <xf numFmtId="0" fontId="48" fillId="0" borderId="0" xfId="0" applyFont="1" applyAlignment="1">
      <alignment horizontal="justify" vertical="center"/>
    </xf>
    <xf numFmtId="0" fontId="47" fillId="0" borderId="18" xfId="0" applyFont="1" applyBorder="1"/>
    <xf numFmtId="0" fontId="47" fillId="0" borderId="19" xfId="0" applyFont="1" applyBorder="1"/>
    <xf numFmtId="0" fontId="47" fillId="0" borderId="20" xfId="0" applyFont="1" applyBorder="1"/>
    <xf numFmtId="0" fontId="47" fillId="0" borderId="0" xfId="0" applyFont="1" applyAlignment="1">
      <alignment horizontal="justify" vertical="center"/>
    </xf>
    <xf numFmtId="0" fontId="47" fillId="0" borderId="0" xfId="0" quotePrefix="1" applyFont="1" applyAlignment="1">
      <alignment horizontal="center" vertical="center"/>
    </xf>
    <xf numFmtId="0" fontId="50" fillId="0" borderId="0" xfId="0" applyFont="1" applyAlignment="1">
      <alignment horizontal="right" vertical="top" wrapText="1"/>
    </xf>
    <xf numFmtId="3" fontId="47" fillId="0" borderId="0" xfId="0" applyNumberFormat="1" applyFont="1" applyAlignment="1">
      <alignment horizontal="center" vertical="center"/>
    </xf>
    <xf numFmtId="0" fontId="51" fillId="0" borderId="0" xfId="0" applyFont="1" applyAlignment="1">
      <alignment horizontal="center" vertical="center" wrapText="1"/>
    </xf>
    <xf numFmtId="0" fontId="52" fillId="0" borderId="23" xfId="0" applyFont="1" applyBorder="1" applyAlignment="1">
      <alignment horizontal="center" vertical="center" wrapText="1"/>
    </xf>
    <xf numFmtId="0" fontId="52" fillId="0" borderId="29" xfId="0" applyFont="1" applyBorder="1" applyAlignment="1">
      <alignment horizontal="center" vertical="center" wrapText="1"/>
    </xf>
    <xf numFmtId="0" fontId="53" fillId="0" borderId="0" xfId="0" applyFont="1" applyAlignment="1">
      <alignment vertical="center" wrapText="1"/>
    </xf>
    <xf numFmtId="0" fontId="48" fillId="0" borderId="0" xfId="0" applyFont="1" applyAlignment="1">
      <alignment horizontal="left" vertical="center"/>
    </xf>
    <xf numFmtId="4" fontId="49" fillId="0" borderId="28" xfId="0" applyNumberFormat="1" applyFont="1" applyBorder="1" applyAlignment="1" applyProtection="1">
      <alignment horizontal="right" vertical="center" wrapText="1"/>
      <protection locked="0"/>
    </xf>
    <xf numFmtId="0" fontId="54" fillId="0" borderId="12" xfId="0" applyFont="1" applyBorder="1" applyAlignment="1">
      <alignment horizontal="left" vertical="center"/>
    </xf>
    <xf numFmtId="0" fontId="54" fillId="0" borderId="21" xfId="0" applyFont="1" applyBorder="1" applyAlignment="1">
      <alignment horizontal="left" vertical="center"/>
    </xf>
    <xf numFmtId="0" fontId="45" fillId="2" borderId="12" xfId="0" applyFont="1" applyFill="1" applyBorder="1" applyAlignment="1">
      <alignment horizontal="left" vertical="center"/>
    </xf>
    <xf numFmtId="0" fontId="39" fillId="2" borderId="21" xfId="0" applyFont="1" applyFill="1" applyBorder="1" applyAlignment="1">
      <alignment horizontal="left" vertical="center"/>
    </xf>
    <xf numFmtId="4" fontId="49" fillId="0" borderId="0" xfId="0" applyNumberFormat="1" applyFont="1" applyAlignment="1" applyProtection="1">
      <alignment horizontal="right" vertical="center" wrapText="1"/>
      <protection locked="0"/>
    </xf>
    <xf numFmtId="4" fontId="49" fillId="0" borderId="25" xfId="0" applyNumberFormat="1" applyFont="1" applyBorder="1" applyAlignment="1" applyProtection="1">
      <alignment horizontal="right" vertical="center" wrapText="1"/>
      <protection locked="0"/>
    </xf>
    <xf numFmtId="0" fontId="56" fillId="0" borderId="0" xfId="0" applyFont="1" applyAlignment="1">
      <alignment horizontal="left" vertical="center"/>
    </xf>
    <xf numFmtId="4" fontId="53" fillId="0" borderId="0" xfId="0" applyNumberFormat="1" applyFont="1" applyAlignment="1">
      <alignment horizontal="right" vertical="center" wrapText="1"/>
    </xf>
    <xf numFmtId="4" fontId="38" fillId="0" borderId="0" xfId="0" applyNumberFormat="1" applyFont="1" applyAlignment="1">
      <alignment horizontal="right" vertical="center"/>
    </xf>
    <xf numFmtId="4" fontId="38" fillId="0" borderId="0" xfId="0" applyNumberFormat="1" applyFont="1" applyAlignment="1">
      <alignment horizontal="right" vertical="center" wrapText="1"/>
    </xf>
    <xf numFmtId="0" fontId="29" fillId="0" borderId="0" xfId="0" applyFont="1" applyAlignment="1" applyProtection="1">
      <alignment horizontal="left" vertical="center"/>
      <protection locked="0"/>
    </xf>
    <xf numFmtId="0" fontId="54" fillId="0" borderId="0" xfId="0" applyFont="1" applyAlignment="1" applyProtection="1">
      <alignment horizontal="left"/>
      <protection locked="0"/>
    </xf>
    <xf numFmtId="0" fontId="47" fillId="0" borderId="0" xfId="0" quotePrefix="1" applyFont="1" applyAlignment="1" applyProtection="1">
      <alignment horizontal="center" vertical="center"/>
      <protection locked="0"/>
    </xf>
    <xf numFmtId="0" fontId="55" fillId="0" borderId="0" xfId="0" applyFont="1"/>
    <xf numFmtId="0" fontId="47" fillId="0" borderId="0" xfId="0" applyFont="1" applyProtection="1">
      <protection locked="0"/>
    </xf>
    <xf numFmtId="0" fontId="54" fillId="0" borderId="0" xfId="0" applyFont="1" applyProtection="1">
      <protection locked="0"/>
    </xf>
    <xf numFmtId="3" fontId="57" fillId="0" borderId="0" xfId="0" applyNumberFormat="1" applyFont="1" applyAlignment="1">
      <alignment vertical="center"/>
    </xf>
    <xf numFmtId="3" fontId="58" fillId="0" borderId="0" xfId="0" applyNumberFormat="1" applyFont="1" applyAlignment="1">
      <alignment vertical="center"/>
    </xf>
    <xf numFmtId="3" fontId="60" fillId="0" borderId="0" xfId="0" applyNumberFormat="1" applyFont="1" applyAlignment="1">
      <alignment horizontal="center" vertical="center"/>
    </xf>
    <xf numFmtId="0" fontId="59" fillId="0" borderId="0" xfId="0" applyFont="1"/>
    <xf numFmtId="0" fontId="49" fillId="0" borderId="3" xfId="0" applyFont="1" applyBorder="1" applyAlignment="1">
      <alignment horizontal="left" vertical="center"/>
    </xf>
    <xf numFmtId="4" fontId="49" fillId="2" borderId="2" xfId="0" applyNumberFormat="1" applyFont="1" applyFill="1" applyBorder="1" applyAlignment="1" applyProtection="1">
      <alignment horizontal="right" vertical="center" wrapText="1"/>
      <protection locked="0"/>
    </xf>
    <xf numFmtId="4" fontId="49" fillId="0" borderId="2" xfId="0" applyNumberFormat="1" applyFont="1" applyBorder="1" applyAlignment="1" applyProtection="1">
      <alignment horizontal="right" vertical="center" wrapText="1"/>
      <protection locked="0"/>
    </xf>
    <xf numFmtId="4" fontId="49" fillId="0" borderId="22" xfId="0" applyNumberFormat="1" applyFont="1" applyBorder="1" applyAlignment="1" applyProtection="1">
      <alignment horizontal="right" vertical="center" wrapText="1"/>
      <protection locked="0"/>
    </xf>
    <xf numFmtId="4" fontId="38" fillId="0" borderId="23" xfId="0" applyNumberFormat="1" applyFont="1" applyBorder="1" applyAlignment="1" applyProtection="1">
      <alignment horizontal="right" vertical="center" wrapText="1"/>
      <protection locked="0"/>
    </xf>
    <xf numFmtId="4" fontId="49" fillId="2" borderId="12" xfId="0" applyNumberFormat="1" applyFont="1" applyFill="1" applyBorder="1" applyAlignment="1" applyProtection="1">
      <alignment horizontal="right" vertical="center" wrapText="1"/>
      <protection locked="0"/>
    </xf>
    <xf numFmtId="4" fontId="49" fillId="0" borderId="12" xfId="0" applyNumberFormat="1" applyFont="1" applyBorder="1" applyAlignment="1" applyProtection="1">
      <alignment horizontal="right" vertical="center" wrapText="1"/>
      <protection locked="0"/>
    </xf>
    <xf numFmtId="0" fontId="37" fillId="0" borderId="0" xfId="0" applyFont="1" applyAlignment="1">
      <alignment horizontal="center" vertical="center"/>
    </xf>
    <xf numFmtId="0" fontId="37" fillId="0" borderId="0" xfId="0" applyFont="1" applyAlignment="1">
      <alignment vertical="center"/>
    </xf>
    <xf numFmtId="0" fontId="36" fillId="0" borderId="0" xfId="0" applyFont="1" applyAlignment="1">
      <alignment vertical="center"/>
    </xf>
    <xf numFmtId="4" fontId="29" fillId="0" borderId="24" xfId="0" applyNumberFormat="1" applyFont="1" applyBorder="1" applyAlignment="1">
      <alignment horizontal="center" vertical="center" wrapText="1"/>
    </xf>
    <xf numFmtId="4" fontId="29" fillId="0" borderId="2" xfId="0" applyNumberFormat="1" applyFont="1" applyBorder="1" applyAlignment="1">
      <alignment horizontal="center" vertical="center" wrapText="1"/>
    </xf>
    <xf numFmtId="4" fontId="30" fillId="0" borderId="23" xfId="0" applyNumberFormat="1" applyFont="1" applyBorder="1" applyAlignment="1">
      <alignment horizontal="center" vertical="center" wrapText="1"/>
    </xf>
    <xf numFmtId="4" fontId="30" fillId="0" borderId="0" xfId="0" applyNumberFormat="1" applyFont="1" applyAlignment="1">
      <alignment horizontal="center" vertical="center" wrapText="1"/>
    </xf>
    <xf numFmtId="4" fontId="29" fillId="0" borderId="2" xfId="0" applyNumberFormat="1" applyFont="1" applyBorder="1" applyAlignment="1">
      <alignment vertical="center"/>
    </xf>
    <xf numFmtId="4" fontId="29" fillId="3" borderId="2" xfId="0" applyNumberFormat="1" applyFont="1" applyFill="1" applyBorder="1" applyAlignment="1">
      <alignment vertical="center"/>
    </xf>
    <xf numFmtId="4" fontId="32" fillId="2" borderId="2" xfId="0" applyNumberFormat="1" applyFont="1" applyFill="1" applyBorder="1" applyAlignment="1">
      <alignment horizontal="right" vertical="center"/>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4" fontId="10" fillId="0" borderId="24" xfId="0" applyNumberFormat="1" applyFont="1" applyBorder="1" applyAlignment="1">
      <alignment horizontal="center" vertical="center" wrapText="1"/>
    </xf>
    <xf numFmtId="4" fontId="61" fillId="0" borderId="2"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9" fontId="29" fillId="0" borderId="2" xfId="2" applyFont="1" applyFill="1" applyBorder="1" applyAlignment="1">
      <alignment horizontal="center" vertical="center"/>
    </xf>
    <xf numFmtId="4" fontId="11" fillId="0" borderId="0" xfId="0" applyNumberFormat="1" applyFont="1"/>
    <xf numFmtId="4" fontId="11" fillId="0" borderId="2" xfId="0" applyNumberFormat="1" applyFont="1" applyBorder="1"/>
    <xf numFmtId="0" fontId="49" fillId="0" borderId="0" xfId="0" applyFont="1" applyAlignment="1">
      <alignment horizontal="right" vertical="center"/>
    </xf>
    <xf numFmtId="3" fontId="32" fillId="2" borderId="2" xfId="0" applyNumberFormat="1" applyFont="1" applyFill="1" applyBorder="1" applyAlignment="1">
      <alignment horizontal="center" vertical="center"/>
    </xf>
    <xf numFmtId="0" fontId="36" fillId="2" borderId="4"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51" fillId="0" borderId="12"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0" xfId="0" applyFont="1" applyBorder="1" applyAlignment="1">
      <alignment horizontal="center" vertical="center" wrapText="1"/>
    </xf>
    <xf numFmtId="0" fontId="51" fillId="0" borderId="31" xfId="0" applyFont="1" applyBorder="1" applyAlignment="1">
      <alignment horizontal="center" vertical="center" wrapText="1"/>
    </xf>
    <xf numFmtId="0" fontId="45" fillId="2" borderId="12" xfId="0" applyFont="1" applyFill="1" applyBorder="1" applyAlignment="1">
      <alignment horizontal="left" vertical="center"/>
    </xf>
    <xf numFmtId="0" fontId="39" fillId="2" borderId="21" xfId="0" applyFont="1" applyFill="1" applyBorder="1" applyAlignment="1">
      <alignment horizontal="left" vertical="center"/>
    </xf>
    <xf numFmtId="0" fontId="51"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51" fillId="0" borderId="27" xfId="0" applyFont="1" applyBorder="1" applyAlignment="1">
      <alignment horizontal="center" vertical="center" wrapText="1"/>
    </xf>
    <xf numFmtId="0" fontId="47" fillId="0" borderId="25" xfId="0" applyFont="1" applyBorder="1" applyAlignment="1">
      <alignment horizontal="center" vertical="center" wrapText="1"/>
    </xf>
    <xf numFmtId="0" fontId="51" fillId="0" borderId="9" xfId="0" applyFont="1" applyBorder="1" applyAlignment="1">
      <alignment horizontal="center" vertical="center" wrapText="1"/>
    </xf>
    <xf numFmtId="0" fontId="47" fillId="0" borderId="10" xfId="0" applyFont="1" applyBorder="1" applyAlignment="1">
      <alignment horizontal="center" vertical="center" wrapText="1"/>
    </xf>
    <xf numFmtId="0" fontId="45" fillId="2" borderId="21" xfId="0" applyFont="1" applyFill="1" applyBorder="1" applyAlignment="1">
      <alignment horizontal="left" vertical="center"/>
    </xf>
    <xf numFmtId="0" fontId="52" fillId="0" borderId="12" xfId="0" applyFont="1" applyBorder="1" applyAlignment="1">
      <alignment horizontal="left" vertical="center"/>
    </xf>
    <xf numFmtId="0" fontId="55" fillId="0" borderId="21" xfId="0" applyFont="1" applyBorder="1" applyAlignment="1">
      <alignment horizontal="left" vertical="center"/>
    </xf>
    <xf numFmtId="0" fontId="54" fillId="0" borderId="12" xfId="0" applyFont="1" applyBorder="1" applyAlignment="1">
      <alignment horizontal="left" vertical="center"/>
    </xf>
    <xf numFmtId="0" fontId="54" fillId="0" borderId="21" xfId="0" applyFont="1" applyBorder="1" applyAlignment="1">
      <alignment horizontal="left" vertical="center"/>
    </xf>
    <xf numFmtId="0" fontId="54" fillId="0" borderId="12" xfId="0" applyFont="1" applyBorder="1" applyAlignment="1" applyProtection="1">
      <alignment horizontal="left" vertical="center"/>
      <protection locked="0"/>
    </xf>
    <xf numFmtId="0" fontId="54" fillId="0" borderId="21" xfId="0" applyFont="1" applyBorder="1" applyAlignment="1" applyProtection="1">
      <alignment horizontal="left" vertical="center"/>
      <protection locked="0"/>
    </xf>
    <xf numFmtId="0" fontId="44" fillId="0" borderId="0" xfId="0" applyFont="1" applyAlignment="1">
      <alignment horizontal="center" vertical="justify"/>
    </xf>
    <xf numFmtId="0" fontId="44" fillId="0" borderId="17" xfId="0" applyFont="1" applyBorder="1" applyAlignment="1">
      <alignment horizontal="center" vertical="justify"/>
    </xf>
    <xf numFmtId="0" fontId="36" fillId="0" borderId="0" xfId="0" applyFont="1" applyAlignment="1">
      <alignment horizontal="center" vertical="justify"/>
    </xf>
    <xf numFmtId="0" fontId="36" fillId="0" borderId="17" xfId="0" applyFont="1" applyBorder="1" applyAlignment="1">
      <alignment horizontal="center" vertical="justify"/>
    </xf>
    <xf numFmtId="0" fontId="48" fillId="0" borderId="16" xfId="0" applyFont="1" applyBorder="1" applyAlignment="1">
      <alignment horizontal="left" vertical="center" wrapText="1"/>
    </xf>
    <xf numFmtId="0" fontId="48" fillId="0" borderId="0" xfId="0" applyFont="1" applyAlignment="1">
      <alignment horizontal="left" vertical="center" wrapText="1"/>
    </xf>
    <xf numFmtId="0" fontId="48" fillId="0" borderId="17" xfId="0" applyFont="1" applyBorder="1" applyAlignment="1">
      <alignment horizontal="left" vertical="center" wrapText="1"/>
    </xf>
    <xf numFmtId="0" fontId="44" fillId="0" borderId="0" xfId="0" applyFont="1" applyAlignment="1" applyProtection="1">
      <alignment horizontal="center" vertical="justify"/>
      <protection locked="0"/>
    </xf>
    <xf numFmtId="0" fontId="44" fillId="0" borderId="17" xfId="0" applyFont="1" applyBorder="1" applyAlignment="1" applyProtection="1">
      <alignment horizontal="center" vertical="justify"/>
      <protection locked="0"/>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44" fillId="0" borderId="0" xfId="0" applyFont="1" applyAlignment="1" applyProtection="1">
      <alignment horizontal="left" vertical="center"/>
      <protection locked="0"/>
    </xf>
    <xf numFmtId="0" fontId="37" fillId="0" borderId="0" xfId="0" applyFont="1" applyAlignment="1" applyProtection="1">
      <alignment horizontal="left" vertical="center"/>
      <protection locked="0"/>
    </xf>
    <xf numFmtId="0" fontId="35" fillId="0" borderId="0" xfId="0" applyFont="1" applyAlignment="1">
      <alignment horizontal="center" vertical="center" wrapText="1"/>
    </xf>
    <xf numFmtId="0" fontId="31" fillId="0" borderId="0" xfId="0" applyFont="1" applyAlignment="1">
      <alignment horizontal="center" vertical="justify"/>
    </xf>
    <xf numFmtId="0" fontId="38" fillId="2" borderId="6" xfId="0" applyFont="1" applyFill="1" applyBorder="1" applyAlignment="1">
      <alignment horizontal="center" vertical="center" wrapText="1"/>
    </xf>
    <xf numFmtId="0" fontId="38" fillId="2" borderId="8"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44" fillId="0" borderId="0" xfId="0" applyFont="1" applyAlignment="1" applyProtection="1">
      <alignment horizontal="left"/>
      <protection locked="0"/>
    </xf>
    <xf numFmtId="0" fontId="37" fillId="0" borderId="0" xfId="0" applyFont="1" applyAlignment="1" applyProtection="1">
      <alignment horizontal="left"/>
      <protection locked="0"/>
    </xf>
    <xf numFmtId="9" fontId="29" fillId="0" borderId="2" xfId="2" applyNumberFormat="1" applyFont="1" applyFill="1" applyBorder="1" applyAlignment="1">
      <alignment horizontal="center" vertical="center"/>
    </xf>
  </cellXfs>
  <cellStyles count="6">
    <cellStyle name="Millares" xfId="1" builtinId="3"/>
    <cellStyle name="Moneda 2" xfId="4" xr:uid="{00000000-0005-0000-0000-000001000000}"/>
    <cellStyle name="Normal" xfId="0" builtinId="0"/>
    <cellStyle name="Normal 2" xfId="3" xr:uid="{00000000-0005-0000-0000-000003000000}"/>
    <cellStyle name="Normal 3" xfId="5" xr:uid="{00000000-0005-0000-0000-000004000000}"/>
    <cellStyle name="Porcentaje" xfId="2" builtinId="5"/>
  </cellStyles>
  <dxfs count="0"/>
  <tableStyles count="0" defaultTableStyle="TableStyleMedium2" defaultPivotStyle="PivotStyleLight16"/>
  <colors>
    <mruColors>
      <color rgb="FF00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353786</xdr:colOff>
      <xdr:row>2</xdr:row>
      <xdr:rowOff>95249</xdr:rowOff>
    </xdr:from>
    <xdr:to>
      <xdr:col>3</xdr:col>
      <xdr:colOff>394607</xdr:colOff>
      <xdr:row>4</xdr:row>
      <xdr:rowOff>27214</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929" y="380999"/>
          <a:ext cx="4177392" cy="530679"/>
        </a:xfrm>
        <a:prstGeom prst="rect">
          <a:avLst/>
        </a:prstGeom>
      </xdr:spPr>
    </xdr:pic>
    <xdr:clientData/>
  </xdr:twoCellAnchor>
  <xdr:twoCellAnchor>
    <xdr:from>
      <xdr:col>14</xdr:col>
      <xdr:colOff>628651</xdr:colOff>
      <xdr:row>1</xdr:row>
      <xdr:rowOff>44904</xdr:rowOff>
    </xdr:from>
    <xdr:to>
      <xdr:col>15</xdr:col>
      <xdr:colOff>895350</xdr:colOff>
      <xdr:row>5</xdr:row>
      <xdr:rowOff>114300</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a:xfrm>
          <a:off x="15497176" y="149679"/>
          <a:ext cx="933449" cy="1059996"/>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MX"/>
        </a:p>
      </xdr:txBody>
    </xdr:sp>
    <xdr:clientData/>
  </xdr:twoCellAnchor>
  <xdr:twoCellAnchor editAs="oneCell">
    <xdr:from>
      <xdr:col>3</xdr:col>
      <xdr:colOff>685800</xdr:colOff>
      <xdr:row>1</xdr:row>
      <xdr:rowOff>66675</xdr:rowOff>
    </xdr:from>
    <xdr:to>
      <xdr:col>4</xdr:col>
      <xdr:colOff>476250</xdr:colOff>
      <xdr:row>4</xdr:row>
      <xdr:rowOff>278693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5086350" y="276225"/>
          <a:ext cx="847725" cy="897818"/>
        </a:xfrm>
        <a:prstGeom prst="rect">
          <a:avLst/>
        </a:prstGeom>
      </xdr:spPr>
    </xdr:pic>
    <xdr:clientData/>
  </xdr:twoCellAnchor>
  <xdr:oneCellAnchor>
    <xdr:from>
      <xdr:col>2</xdr:col>
      <xdr:colOff>438151</xdr:colOff>
      <xdr:row>42</xdr:row>
      <xdr:rowOff>39578</xdr:rowOff>
    </xdr:from>
    <xdr:ext cx="4610100" cy="2206181"/>
    <xdr:sp macro="" textlink="">
      <xdr:nvSpPr>
        <xdr:cNvPr id="8" name="Rectángulo 7">
          <a:extLst>
            <a:ext uri="{FF2B5EF4-FFF2-40B4-BE49-F238E27FC236}">
              <a16:creationId xmlns:a16="http://schemas.microsoft.com/office/drawing/2014/main" id="{00000000-0008-0000-0200-000005000000}"/>
            </a:ext>
          </a:extLst>
        </xdr:cNvPr>
        <xdr:cNvSpPr/>
      </xdr:nvSpPr>
      <xdr:spPr>
        <a:xfrm>
          <a:off x="2333626" y="10802828"/>
          <a:ext cx="4610100" cy="2206181"/>
        </a:xfrm>
        <a:prstGeom prst="rect">
          <a:avLst/>
        </a:prstGeom>
        <a:noFill/>
      </xdr:spPr>
      <xdr:txBody>
        <a:bodyPr wrap="square" lIns="91440" tIns="45720" rIns="91440" bIns="45720">
          <a:spAutoFit/>
        </a:bodyPr>
        <a:lstStyle/>
        <a:p>
          <a:pPr algn="ctr"/>
          <a:r>
            <a:rPr lang="es-MX" sz="1100" b="1" i="0" u="none" strike="noStrike">
              <a:effectLst/>
              <a:latin typeface="Noto Sans" panose="020B0502040504020204" pitchFamily="34"/>
              <a:ea typeface="Noto Sans" panose="020B0502040504020204" pitchFamily="34"/>
              <a:cs typeface="Noto Sans" panose="020B0502040504020204" pitchFamily="34"/>
            </a:rPr>
            <a:t>POR EL EJECUTIVO FEDERAL</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SECRETARÍA DE MEDIO AMBIENTE Y RECURSOS NATURALES</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COMISIÓN NACIONAL DEL AGUA</a:t>
          </a: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________________________________________________________________</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MTRO. RODOLFO CASTRO VALDEZ</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DIRECTOR GENERAL DEL ORGANISMO DE CUENCA NOROESTE</a:t>
          </a:r>
        </a:p>
      </xdr:txBody>
    </xdr:sp>
    <xdr:clientData/>
  </xdr:oneCellAnchor>
  <xdr:oneCellAnchor>
    <xdr:from>
      <xdr:col>8</xdr:col>
      <xdr:colOff>787322</xdr:colOff>
      <xdr:row>41</xdr:row>
      <xdr:rowOff>206375</xdr:rowOff>
    </xdr:from>
    <xdr:ext cx="3737053" cy="2206181"/>
    <xdr:sp macro="" textlink="">
      <xdr:nvSpPr>
        <xdr:cNvPr id="9" name="Rectángulo 8">
          <a:extLst>
            <a:ext uri="{FF2B5EF4-FFF2-40B4-BE49-F238E27FC236}">
              <a16:creationId xmlns:a16="http://schemas.microsoft.com/office/drawing/2014/main" id="{00000000-0008-0000-0200-000006000000}"/>
            </a:ext>
          </a:extLst>
        </xdr:cNvPr>
        <xdr:cNvSpPr/>
      </xdr:nvSpPr>
      <xdr:spPr>
        <a:xfrm>
          <a:off x="9807497" y="10760075"/>
          <a:ext cx="3737053" cy="2206181"/>
        </a:xfrm>
        <a:prstGeom prst="rect">
          <a:avLst/>
        </a:prstGeom>
        <a:noFill/>
      </xdr:spPr>
      <xdr:txBody>
        <a:bodyPr wrap="square" lIns="91440" tIns="45720" rIns="91440" bIns="45720">
          <a:spAutoFit/>
        </a:bodyPr>
        <a:lstStyle/>
        <a:p>
          <a:pPr algn="ctr"/>
          <a:r>
            <a:rPr lang="es-MX" sz="1100" b="1" i="0" u="none" strike="noStrike">
              <a:effectLst/>
              <a:latin typeface="Noto Sans" panose="020B0502040504020204" pitchFamily="34"/>
              <a:ea typeface="Noto Sans" panose="020B0502040504020204" pitchFamily="34"/>
              <a:cs typeface="Noto Sans" panose="020B0502040504020204" pitchFamily="34"/>
            </a:rPr>
            <a:t>POR EL EJECUTIVO DE LA ENTIDAD FEDERATIVA</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COMISIÓN ESTATAL DEL AGUA DE SONORA</a:t>
          </a: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_________________________________________________</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DR. ARIEL MONGE MARTÍNEZ</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VOCAL EJECUTIVO</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433386</xdr:colOff>
      <xdr:row>2</xdr:row>
      <xdr:rowOff>271463</xdr:rowOff>
    </xdr:from>
    <xdr:to>
      <xdr:col>8</xdr:col>
      <xdr:colOff>1776412</xdr:colOff>
      <xdr:row>5</xdr:row>
      <xdr:rowOff>119063</xdr:rowOff>
    </xdr:to>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1511" y="461963"/>
          <a:ext cx="8972551" cy="1133475"/>
        </a:xfrm>
        <a:prstGeom prst="rect">
          <a:avLst/>
        </a:prstGeom>
      </xdr:spPr>
    </xdr:pic>
    <xdr:clientData/>
  </xdr:twoCellAnchor>
  <xdr:twoCellAnchor>
    <xdr:from>
      <xdr:col>25</xdr:col>
      <xdr:colOff>347664</xdr:colOff>
      <xdr:row>1</xdr:row>
      <xdr:rowOff>0</xdr:rowOff>
    </xdr:from>
    <xdr:to>
      <xdr:col>26</xdr:col>
      <xdr:colOff>1071562</xdr:colOff>
      <xdr:row>7</xdr:row>
      <xdr:rowOff>19049</xdr:rowOff>
    </xdr:to>
    <xdr:sp macro="" textlink="">
      <xdr:nvSpPr>
        <xdr:cNvPr id="6" name="Rectángulo 5">
          <a:extLst>
            <a:ext uri="{FF2B5EF4-FFF2-40B4-BE49-F238E27FC236}">
              <a16:creationId xmlns:a16="http://schemas.microsoft.com/office/drawing/2014/main" id="{00000000-0008-0000-0100-000006000000}"/>
            </a:ext>
          </a:extLst>
        </xdr:cNvPr>
        <xdr:cNvSpPr/>
      </xdr:nvSpPr>
      <xdr:spPr>
        <a:xfrm>
          <a:off x="34709102" y="142875"/>
          <a:ext cx="1771648" cy="2090737"/>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MX"/>
        </a:p>
      </xdr:txBody>
    </xdr:sp>
    <xdr:clientData/>
  </xdr:twoCellAnchor>
  <xdr:twoCellAnchor editAs="oneCell">
    <xdr:from>
      <xdr:col>8</xdr:col>
      <xdr:colOff>2095501</xdr:colOff>
      <xdr:row>2</xdr:row>
      <xdr:rowOff>0</xdr:rowOff>
    </xdr:from>
    <xdr:to>
      <xdr:col>8</xdr:col>
      <xdr:colOff>3690938</xdr:colOff>
      <xdr:row>6</xdr:row>
      <xdr:rowOff>94275</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9929814" y="190500"/>
          <a:ext cx="1595437" cy="1689713"/>
        </a:xfrm>
        <a:prstGeom prst="rect">
          <a:avLst/>
        </a:prstGeom>
      </xdr:spPr>
    </xdr:pic>
    <xdr:clientData/>
  </xdr:twoCellAnchor>
  <xdr:oneCellAnchor>
    <xdr:from>
      <xdr:col>6</xdr:col>
      <xdr:colOff>690563</xdr:colOff>
      <xdr:row>62</xdr:row>
      <xdr:rowOff>95250</xdr:rowOff>
    </xdr:from>
    <xdr:ext cx="9018442" cy="3277820"/>
    <xdr:sp macro="" textlink="">
      <xdr:nvSpPr>
        <xdr:cNvPr id="8" name="Rectángulo 7">
          <a:extLst>
            <a:ext uri="{FF2B5EF4-FFF2-40B4-BE49-F238E27FC236}">
              <a16:creationId xmlns:a16="http://schemas.microsoft.com/office/drawing/2014/main" id="{00000000-0008-0000-0200-000005000000}"/>
            </a:ext>
          </a:extLst>
        </xdr:cNvPr>
        <xdr:cNvSpPr/>
      </xdr:nvSpPr>
      <xdr:spPr>
        <a:xfrm>
          <a:off x="6286501" y="30980063"/>
          <a:ext cx="9018442" cy="3277820"/>
        </a:xfrm>
        <a:prstGeom prst="rect">
          <a:avLst/>
        </a:prstGeom>
        <a:noFill/>
      </xdr:spPr>
      <xdr:txBody>
        <a:bodyPr wrap="square" lIns="91440" tIns="45720" rIns="91440" bIns="45720">
          <a:spAutoFit/>
        </a:bodyPr>
        <a:lstStyle/>
        <a:p>
          <a:pPr algn="ctr"/>
          <a:r>
            <a:rPr lang="es-MX" sz="1800" b="1" i="0" u="none" strike="noStrike">
              <a:effectLst/>
              <a:latin typeface="Arial" panose="020B0604020202020204" pitchFamily="34" charset="0"/>
              <a:ea typeface="+mn-ea"/>
              <a:cs typeface="Arial" panose="020B0604020202020204" pitchFamily="34" charset="0"/>
            </a:rPr>
            <a:t>POR EL EJECUTIVO FEDERAL</a:t>
          </a:r>
        </a:p>
        <a:p>
          <a:pPr algn="ctr"/>
          <a:r>
            <a:rPr lang="es-MX" sz="1800" b="1" i="0" u="none" strike="noStrike">
              <a:effectLst/>
              <a:latin typeface="Arial" panose="020B0604020202020204" pitchFamily="34" charset="0"/>
              <a:ea typeface="+mn-ea"/>
              <a:cs typeface="Arial" panose="020B0604020202020204" pitchFamily="34" charset="0"/>
            </a:rPr>
            <a:t>SECRETARÍA DE MEDIO AMBIENTE Y RECURSOS NATURALES</a:t>
          </a:r>
        </a:p>
        <a:p>
          <a:pPr algn="ctr"/>
          <a:r>
            <a:rPr lang="es-MX" sz="1800" b="1" i="0" u="none" strike="noStrike">
              <a:effectLst/>
              <a:latin typeface="Arial" panose="020B0604020202020204" pitchFamily="34" charset="0"/>
              <a:ea typeface="+mn-ea"/>
              <a:cs typeface="Arial" panose="020B0604020202020204" pitchFamily="34" charset="0"/>
            </a:rPr>
            <a:t>COMISIÓN NACIONAL DEL AGUA</a:t>
          </a: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r>
            <a:rPr lang="es-MX" sz="1800" b="1" i="0" u="none" strike="noStrike">
              <a:effectLst/>
              <a:latin typeface="Arial" panose="020B0604020202020204" pitchFamily="34" charset="0"/>
              <a:ea typeface="+mn-ea"/>
              <a:cs typeface="Arial" panose="020B0604020202020204" pitchFamily="34" charset="0"/>
            </a:rPr>
            <a:t>________________________________________________________________</a:t>
          </a:r>
        </a:p>
        <a:p>
          <a:pPr algn="ctr"/>
          <a:r>
            <a:rPr lang="es-MX" sz="1800" b="1" i="0" u="none" strike="noStrike">
              <a:effectLst/>
              <a:latin typeface="Arial" panose="020B0604020202020204" pitchFamily="34" charset="0"/>
              <a:ea typeface="+mn-ea"/>
              <a:cs typeface="Arial" panose="020B0604020202020204" pitchFamily="34" charset="0"/>
            </a:rPr>
            <a:t>MTRO. RODOLFO CASTRO VALDEZ</a:t>
          </a:r>
        </a:p>
        <a:p>
          <a:pPr algn="ctr"/>
          <a:r>
            <a:rPr lang="es-MX" sz="1800" b="1" i="0" u="none" strike="noStrike">
              <a:effectLst/>
              <a:latin typeface="Arial" panose="020B0604020202020204" pitchFamily="34" charset="0"/>
              <a:ea typeface="+mn-ea"/>
              <a:cs typeface="Arial" panose="020B0604020202020204" pitchFamily="34" charset="0"/>
            </a:rPr>
            <a:t>DIRECTOR GENERAL DEL ORGANISMO DE CUENCA NOROESTE</a:t>
          </a:r>
        </a:p>
        <a:p>
          <a:pPr algn="ctr"/>
          <a:endParaRPr lang="es-MX" sz="1800" b="1" i="0" u="none" strike="noStrike">
            <a:effectLst/>
            <a:latin typeface="Arial" panose="020B0604020202020204" pitchFamily="34" charset="0"/>
            <a:ea typeface="+mn-ea"/>
            <a:cs typeface="Arial" panose="020B0604020202020204" pitchFamily="34" charset="0"/>
          </a:endParaRPr>
        </a:p>
      </xdr:txBody>
    </xdr:sp>
    <xdr:clientData/>
  </xdr:oneCellAnchor>
  <xdr:oneCellAnchor>
    <xdr:from>
      <xdr:col>12</xdr:col>
      <xdr:colOff>90919</xdr:colOff>
      <xdr:row>62</xdr:row>
      <xdr:rowOff>106616</xdr:rowOff>
    </xdr:from>
    <xdr:ext cx="7246594" cy="3277820"/>
    <xdr:sp macro="" textlink="">
      <xdr:nvSpPr>
        <xdr:cNvPr id="9" name="Rectángulo 8">
          <a:extLst>
            <a:ext uri="{FF2B5EF4-FFF2-40B4-BE49-F238E27FC236}">
              <a16:creationId xmlns:a16="http://schemas.microsoft.com/office/drawing/2014/main" id="{00000000-0008-0000-0200-000006000000}"/>
            </a:ext>
          </a:extLst>
        </xdr:cNvPr>
        <xdr:cNvSpPr/>
      </xdr:nvSpPr>
      <xdr:spPr>
        <a:xfrm>
          <a:off x="20998294" y="30991429"/>
          <a:ext cx="7246594" cy="3277820"/>
        </a:xfrm>
        <a:prstGeom prst="rect">
          <a:avLst/>
        </a:prstGeom>
        <a:noFill/>
      </xdr:spPr>
      <xdr:txBody>
        <a:bodyPr wrap="square" lIns="91440" tIns="45720" rIns="91440" bIns="45720">
          <a:spAutoFit/>
        </a:bodyPr>
        <a:lstStyle/>
        <a:p>
          <a:pPr algn="ctr"/>
          <a:r>
            <a:rPr lang="es-MX" sz="1800" b="1" i="0" u="none" strike="noStrike">
              <a:effectLst/>
              <a:latin typeface="Arial" panose="020B0604020202020204" pitchFamily="34" charset="0"/>
              <a:ea typeface="+mn-ea"/>
              <a:cs typeface="Arial" panose="020B0604020202020204" pitchFamily="34" charset="0"/>
            </a:rPr>
            <a:t>POR EL EJECUTIVO DE LA ENTIDAD FEDERATIVA</a:t>
          </a:r>
        </a:p>
        <a:p>
          <a:pPr algn="ctr"/>
          <a:r>
            <a:rPr lang="es-MX" sz="1800" b="1" i="0" u="none" strike="noStrike">
              <a:effectLst/>
              <a:latin typeface="Arial" panose="020B0604020202020204" pitchFamily="34" charset="0"/>
              <a:ea typeface="+mn-ea"/>
              <a:cs typeface="Arial" panose="020B0604020202020204" pitchFamily="34" charset="0"/>
            </a:rPr>
            <a:t>COMISIÓN ESTATAL DEL AGUA DE SONORA</a:t>
          </a: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r>
            <a:rPr lang="es-MX" sz="1800" b="1" i="0" u="none" strike="noStrike">
              <a:effectLst/>
              <a:latin typeface="Arial" panose="020B0604020202020204" pitchFamily="34" charset="0"/>
              <a:ea typeface="+mn-ea"/>
              <a:cs typeface="Arial" panose="020B0604020202020204" pitchFamily="34" charset="0"/>
            </a:rPr>
            <a:t>_________________________________________________</a:t>
          </a:r>
        </a:p>
        <a:p>
          <a:pPr algn="ctr"/>
          <a:r>
            <a:rPr lang="es-MX" sz="1800" b="1" i="0" u="none" strike="noStrike">
              <a:effectLst/>
              <a:latin typeface="Arial" panose="020B0604020202020204" pitchFamily="34" charset="0"/>
              <a:ea typeface="+mn-ea"/>
              <a:cs typeface="Arial" panose="020B0604020202020204" pitchFamily="34" charset="0"/>
            </a:rPr>
            <a:t>DR. ARIEL MONGE MARTÍNEZ</a:t>
          </a:r>
        </a:p>
        <a:p>
          <a:pPr algn="ctr"/>
          <a:r>
            <a:rPr lang="es-MX" sz="1800" b="1" i="0" u="none" strike="noStrike">
              <a:effectLst/>
              <a:latin typeface="Arial" panose="020B0604020202020204" pitchFamily="34" charset="0"/>
              <a:ea typeface="+mn-ea"/>
              <a:cs typeface="Arial" panose="020B0604020202020204" pitchFamily="34" charset="0"/>
            </a:rPr>
            <a:t>VOCAL EJECUTIVO</a:t>
          </a:r>
        </a:p>
        <a:p>
          <a:pPr algn="ctr"/>
          <a:endParaRPr lang="es-MX" sz="1800" b="1" i="0" u="none" strike="noStrike">
            <a:effectLst/>
            <a:latin typeface="Arial" panose="020B0604020202020204" pitchFamily="34" charset="0"/>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261937</xdr:colOff>
      <xdr:row>3</xdr:row>
      <xdr:rowOff>104776</xdr:rowOff>
    </xdr:from>
    <xdr:to>
      <xdr:col>8</xdr:col>
      <xdr:colOff>214312</xdr:colOff>
      <xdr:row>5</xdr:row>
      <xdr:rowOff>261938</xdr:rowOff>
    </xdr:to>
    <xdr:pic>
      <xdr:nvPicPr>
        <xdr:cNvPr id="11" name="Imagen 10">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0062" y="723901"/>
          <a:ext cx="8382000" cy="1014412"/>
        </a:xfrm>
        <a:prstGeom prst="rect">
          <a:avLst/>
        </a:prstGeom>
      </xdr:spPr>
    </xdr:pic>
    <xdr:clientData/>
  </xdr:twoCellAnchor>
  <xdr:twoCellAnchor>
    <xdr:from>
      <xdr:col>25</xdr:col>
      <xdr:colOff>500062</xdr:colOff>
      <xdr:row>1</xdr:row>
      <xdr:rowOff>23813</xdr:rowOff>
    </xdr:from>
    <xdr:to>
      <xdr:col>27</xdr:col>
      <xdr:colOff>119062</xdr:colOff>
      <xdr:row>6</xdr:row>
      <xdr:rowOff>404812</xdr:rowOff>
    </xdr:to>
    <xdr:sp macro="" textlink="">
      <xdr:nvSpPr>
        <xdr:cNvPr id="12" name="Rectángulo 11">
          <a:extLst>
            <a:ext uri="{FF2B5EF4-FFF2-40B4-BE49-F238E27FC236}">
              <a16:creationId xmlns:a16="http://schemas.microsoft.com/office/drawing/2014/main" id="{00000000-0008-0000-0200-00000C000000}"/>
            </a:ext>
          </a:extLst>
        </xdr:cNvPr>
        <xdr:cNvSpPr/>
      </xdr:nvSpPr>
      <xdr:spPr>
        <a:xfrm>
          <a:off x="34266187" y="166688"/>
          <a:ext cx="1952625" cy="2024062"/>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MX"/>
        </a:p>
      </xdr:txBody>
    </xdr:sp>
    <xdr:clientData/>
  </xdr:twoCellAnchor>
  <xdr:twoCellAnchor editAs="oneCell">
    <xdr:from>
      <xdr:col>8</xdr:col>
      <xdr:colOff>946006</xdr:colOff>
      <xdr:row>2</xdr:row>
      <xdr:rowOff>136381</xdr:rowOff>
    </xdr:from>
    <xdr:to>
      <xdr:col>8</xdr:col>
      <xdr:colOff>2738437</xdr:colOff>
      <xdr:row>7</xdr:row>
      <xdr:rowOff>47147</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9613756" y="326881"/>
          <a:ext cx="1792431" cy="1934829"/>
        </a:xfrm>
        <a:prstGeom prst="rect">
          <a:avLst/>
        </a:prstGeom>
      </xdr:spPr>
    </xdr:pic>
    <xdr:clientData/>
  </xdr:twoCellAnchor>
  <xdr:oneCellAnchor>
    <xdr:from>
      <xdr:col>7</xdr:col>
      <xdr:colOff>214313</xdr:colOff>
      <xdr:row>55</xdr:row>
      <xdr:rowOff>136381</xdr:rowOff>
    </xdr:from>
    <xdr:ext cx="9018442" cy="3864904"/>
    <xdr:sp macro="" textlink="">
      <xdr:nvSpPr>
        <xdr:cNvPr id="6" name="Rectángulo 5">
          <a:extLst>
            <a:ext uri="{FF2B5EF4-FFF2-40B4-BE49-F238E27FC236}">
              <a16:creationId xmlns:a16="http://schemas.microsoft.com/office/drawing/2014/main" id="{00000000-0008-0000-0200-000005000000}"/>
            </a:ext>
          </a:extLst>
        </xdr:cNvPr>
        <xdr:cNvSpPr/>
      </xdr:nvSpPr>
      <xdr:spPr>
        <a:xfrm>
          <a:off x="7667626" y="26496819"/>
          <a:ext cx="9018442" cy="3864904"/>
        </a:xfrm>
        <a:prstGeom prst="rect">
          <a:avLst/>
        </a:prstGeom>
        <a:noFill/>
      </xdr:spPr>
      <xdr:txBody>
        <a:bodyPr wrap="square" lIns="91440" tIns="45720" rIns="91440" bIns="45720">
          <a:spAutoFit/>
        </a:bodyPr>
        <a:lstStyle/>
        <a:p>
          <a:pPr algn="ctr"/>
          <a:r>
            <a:rPr lang="es-MX" sz="1800" b="1" i="0" u="none" strike="noStrike">
              <a:effectLst/>
              <a:latin typeface="Noto Sans" panose="020B0502040504020204" pitchFamily="34"/>
              <a:ea typeface="Noto Sans" panose="020B0502040504020204" pitchFamily="34"/>
              <a:cs typeface="Noto Sans" panose="020B0502040504020204" pitchFamily="34"/>
            </a:rPr>
            <a:t>POR EL EJECUTIVO FEDERAL</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SECRETARÍA DE MEDIO AMBIENTE Y RECURSOS NATURALES</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COMISIÓN NACIONAL DEL AGUA</a:t>
          </a: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________________________________________________________________</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MTRO. RODOLFO CASTRO VALDEZ</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DIRECTOR GENERAL DEL ORGANISMO DE CUENCA NOROESTE</a:t>
          </a: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xdr:txBody>
    </xdr:sp>
    <xdr:clientData/>
  </xdr:oneCellAnchor>
  <xdr:oneCellAnchor>
    <xdr:from>
      <xdr:col>12</xdr:col>
      <xdr:colOff>36365</xdr:colOff>
      <xdr:row>55</xdr:row>
      <xdr:rowOff>147747</xdr:rowOff>
    </xdr:from>
    <xdr:ext cx="7246594" cy="3864904"/>
    <xdr:sp macro="" textlink="">
      <xdr:nvSpPr>
        <xdr:cNvPr id="7" name="Rectángulo 6">
          <a:extLst>
            <a:ext uri="{FF2B5EF4-FFF2-40B4-BE49-F238E27FC236}">
              <a16:creationId xmlns:a16="http://schemas.microsoft.com/office/drawing/2014/main" id="{00000000-0008-0000-0200-000006000000}"/>
            </a:ext>
          </a:extLst>
        </xdr:cNvPr>
        <xdr:cNvSpPr/>
      </xdr:nvSpPr>
      <xdr:spPr>
        <a:xfrm>
          <a:off x="20753240" y="26508185"/>
          <a:ext cx="7246594" cy="3864904"/>
        </a:xfrm>
        <a:prstGeom prst="rect">
          <a:avLst/>
        </a:prstGeom>
        <a:noFill/>
      </xdr:spPr>
      <xdr:txBody>
        <a:bodyPr wrap="square" lIns="91440" tIns="45720" rIns="91440" bIns="45720">
          <a:spAutoFit/>
        </a:bodyPr>
        <a:lstStyle/>
        <a:p>
          <a:pPr algn="ctr"/>
          <a:r>
            <a:rPr lang="es-MX" sz="1800" b="1" i="0" u="none" strike="noStrike">
              <a:effectLst/>
              <a:latin typeface="Noto Sans" panose="020B0502040504020204" pitchFamily="34"/>
              <a:ea typeface="Noto Sans" panose="020B0502040504020204" pitchFamily="34"/>
              <a:cs typeface="Noto Sans" panose="020B0502040504020204" pitchFamily="34"/>
            </a:rPr>
            <a:t>POR EL EJECUTIVO DE LA ENTIDAD FEDERATIVA</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COMISIÓN ESTATAL DEL AGUA DE SONORA</a:t>
          </a: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_________________________________________________</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DR. ARIEL MONGE MARTÍNEZ</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VOCAL EJECUTIVO</a:t>
          </a: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49"/>
  <sheetViews>
    <sheetView showGridLines="0" view="pageBreakPreview" zoomScaleNormal="100" zoomScaleSheetLayoutView="100" workbookViewId="0">
      <selection activeCell="D15" sqref="D15:I15"/>
    </sheetView>
  </sheetViews>
  <sheetFormatPr baseColWidth="10" defaultColWidth="10" defaultRowHeight="16.5" x14ac:dyDescent="0.3"/>
  <cols>
    <col min="1" max="1" width="1.625" style="2" customWidth="1"/>
    <col min="2" max="2" width="23.25" style="148" customWidth="1"/>
    <col min="3" max="3" width="31" style="148" customWidth="1"/>
    <col min="4" max="5" width="13.875" style="148" bestFit="1" customWidth="1"/>
    <col min="6" max="7" width="13" style="148" customWidth="1"/>
    <col min="8" max="8" width="8.75" style="148" customWidth="1"/>
    <col min="9" max="9" width="13.75" style="148" customWidth="1"/>
    <col min="10" max="10" width="3.25" style="148" customWidth="1"/>
    <col min="11" max="12" width="16.875" style="148" bestFit="1" customWidth="1"/>
    <col min="13" max="14" width="13" style="148" customWidth="1"/>
    <col min="15" max="15" width="8.75" style="148" customWidth="1"/>
    <col min="16" max="16" width="16.875" style="148" bestFit="1" customWidth="1"/>
    <col min="17" max="17" width="1.625" style="148" customWidth="1"/>
    <col min="18" max="18" width="17.375" style="2" bestFit="1" customWidth="1"/>
    <col min="19" max="16384" width="10" style="2"/>
  </cols>
  <sheetData>
    <row r="1" spans="2:23" ht="8.25" customHeight="1" thickBot="1" x14ac:dyDescent="0.35"/>
    <row r="2" spans="2:23" s="1" customFormat="1" ht="6" customHeight="1" x14ac:dyDescent="0.3">
      <c r="B2" s="149"/>
      <c r="C2" s="150"/>
      <c r="D2" s="150"/>
      <c r="E2" s="150"/>
      <c r="F2" s="150"/>
      <c r="G2" s="150"/>
      <c r="H2" s="150"/>
      <c r="I2" s="150"/>
      <c r="J2" s="150"/>
      <c r="K2" s="150"/>
      <c r="L2" s="150"/>
      <c r="M2" s="150"/>
      <c r="N2" s="150"/>
      <c r="O2" s="150"/>
      <c r="P2" s="151"/>
      <c r="Q2" s="152"/>
    </row>
    <row r="3" spans="2:23" s="1" customFormat="1" ht="24" customHeight="1" x14ac:dyDescent="0.3">
      <c r="B3" s="153"/>
      <c r="C3" s="152"/>
      <c r="D3" s="154"/>
      <c r="E3" s="250" t="s">
        <v>161</v>
      </c>
      <c r="F3" s="250"/>
      <c r="G3" s="250"/>
      <c r="H3" s="250"/>
      <c r="I3" s="250"/>
      <c r="J3" s="250"/>
      <c r="K3" s="250"/>
      <c r="L3" s="250"/>
      <c r="M3" s="250"/>
      <c r="N3" s="250"/>
      <c r="O3" s="250"/>
      <c r="P3" s="251"/>
      <c r="Q3" s="155"/>
      <c r="R3" s="34"/>
      <c r="S3" s="34"/>
      <c r="T3" s="34"/>
      <c r="U3" s="34"/>
      <c r="V3" s="34"/>
      <c r="W3" s="34"/>
    </row>
    <row r="4" spans="2:23" s="1" customFormat="1" ht="24" customHeight="1" x14ac:dyDescent="0.3">
      <c r="B4" s="153"/>
      <c r="C4" s="152"/>
      <c r="D4" s="156"/>
      <c r="E4" s="250" t="s">
        <v>164</v>
      </c>
      <c r="F4" s="250"/>
      <c r="G4" s="250"/>
      <c r="H4" s="250"/>
      <c r="I4" s="250"/>
      <c r="J4" s="250"/>
      <c r="K4" s="250"/>
      <c r="L4" s="250"/>
      <c r="M4" s="250"/>
      <c r="N4" s="250"/>
      <c r="O4" s="250"/>
      <c r="P4" s="251"/>
      <c r="Q4" s="155"/>
      <c r="R4" s="34"/>
      <c r="S4" s="34"/>
      <c r="T4" s="34"/>
      <c r="U4" s="34"/>
      <c r="V4" s="34"/>
      <c r="W4" s="34"/>
    </row>
    <row r="5" spans="2:23" s="1" customFormat="1" ht="24" customHeight="1" x14ac:dyDescent="0.3">
      <c r="B5" s="153"/>
      <c r="C5" s="152"/>
      <c r="D5" s="152"/>
      <c r="E5" s="250" t="s">
        <v>165</v>
      </c>
      <c r="F5" s="250"/>
      <c r="G5" s="250"/>
      <c r="H5" s="250"/>
      <c r="I5" s="250"/>
      <c r="J5" s="250"/>
      <c r="K5" s="250"/>
      <c r="L5" s="250"/>
      <c r="M5" s="250"/>
      <c r="N5" s="250"/>
      <c r="O5" s="250"/>
      <c r="P5" s="251"/>
      <c r="Q5" s="155"/>
      <c r="R5" s="34"/>
      <c r="S5" s="34"/>
      <c r="T5" s="34"/>
      <c r="U5" s="34"/>
      <c r="V5" s="34"/>
      <c r="W5" s="34"/>
    </row>
    <row r="6" spans="2:23" s="1" customFormat="1" ht="24" customHeight="1" x14ac:dyDescent="0.3">
      <c r="B6" s="153"/>
      <c r="C6" s="257" t="s">
        <v>71</v>
      </c>
      <c r="D6" s="257"/>
      <c r="E6" s="257"/>
      <c r="F6" s="257"/>
      <c r="G6" s="257"/>
      <c r="H6" s="257"/>
      <c r="I6" s="257"/>
      <c r="J6" s="257"/>
      <c r="K6" s="257"/>
      <c r="L6" s="257"/>
      <c r="M6" s="257"/>
      <c r="N6" s="257"/>
      <c r="O6" s="257"/>
      <c r="P6" s="258"/>
      <c r="Q6" s="157"/>
      <c r="R6" s="35"/>
      <c r="S6" s="35"/>
      <c r="T6" s="35"/>
      <c r="U6" s="34"/>
      <c r="V6" s="34"/>
      <c r="W6" s="34"/>
    </row>
    <row r="7" spans="2:23" s="1" customFormat="1" ht="27" x14ac:dyDescent="0.3">
      <c r="B7" s="153"/>
      <c r="C7" s="152"/>
      <c r="D7" s="152"/>
      <c r="E7" s="252" t="s">
        <v>70</v>
      </c>
      <c r="F7" s="252"/>
      <c r="G7" s="252"/>
      <c r="H7" s="252"/>
      <c r="I7" s="252"/>
      <c r="J7" s="252"/>
      <c r="K7" s="252"/>
      <c r="L7" s="252"/>
      <c r="M7" s="252"/>
      <c r="N7" s="252"/>
      <c r="O7" s="252"/>
      <c r="P7" s="253"/>
      <c r="Q7" s="155"/>
      <c r="R7" s="34"/>
      <c r="S7" s="34"/>
      <c r="T7" s="34"/>
      <c r="U7" s="34"/>
      <c r="V7" s="34"/>
      <c r="W7" s="34"/>
    </row>
    <row r="8" spans="2:23" s="1" customFormat="1" ht="24" customHeight="1" x14ac:dyDescent="0.2">
      <c r="B8" s="254" t="s">
        <v>162</v>
      </c>
      <c r="C8" s="255"/>
      <c r="D8" s="255"/>
      <c r="E8" s="255"/>
      <c r="F8" s="255"/>
      <c r="G8" s="255"/>
      <c r="H8" s="255"/>
      <c r="I8" s="255"/>
      <c r="J8" s="255"/>
      <c r="K8" s="255"/>
      <c r="L8" s="255"/>
      <c r="M8" s="255"/>
      <c r="N8" s="255"/>
      <c r="O8" s="255"/>
      <c r="P8" s="256"/>
      <c r="Q8" s="155"/>
      <c r="R8" s="34"/>
      <c r="S8" s="34"/>
      <c r="T8" s="34"/>
      <c r="U8" s="34"/>
      <c r="V8" s="34"/>
      <c r="W8" s="34"/>
    </row>
    <row r="9" spans="2:23" s="1" customFormat="1" ht="23.25" customHeight="1" x14ac:dyDescent="0.2">
      <c r="B9" s="254"/>
      <c r="C9" s="255"/>
      <c r="D9" s="255"/>
      <c r="E9" s="255"/>
      <c r="F9" s="255"/>
      <c r="G9" s="255"/>
      <c r="H9" s="255"/>
      <c r="I9" s="255"/>
      <c r="J9" s="255"/>
      <c r="K9" s="255"/>
      <c r="L9" s="255"/>
      <c r="M9" s="255"/>
      <c r="N9" s="255"/>
      <c r="O9" s="255"/>
      <c r="P9" s="256"/>
      <c r="Q9" s="155"/>
      <c r="R9" s="34"/>
      <c r="S9" s="34"/>
      <c r="T9" s="34"/>
      <c r="U9" s="34"/>
      <c r="V9" s="34"/>
      <c r="W9" s="34"/>
    </row>
    <row r="10" spans="2:23" s="1" customFormat="1" ht="13.5" customHeight="1" x14ac:dyDescent="0.2">
      <c r="B10" s="254"/>
      <c r="C10" s="255"/>
      <c r="D10" s="255"/>
      <c r="E10" s="255"/>
      <c r="F10" s="255"/>
      <c r="G10" s="255"/>
      <c r="H10" s="255"/>
      <c r="I10" s="255"/>
      <c r="J10" s="255"/>
      <c r="K10" s="255"/>
      <c r="L10" s="255"/>
      <c r="M10" s="255"/>
      <c r="N10" s="255"/>
      <c r="O10" s="255"/>
      <c r="P10" s="256"/>
      <c r="Q10" s="155"/>
      <c r="R10" s="34"/>
      <c r="S10" s="34"/>
      <c r="T10" s="34"/>
      <c r="U10" s="34"/>
      <c r="V10" s="34"/>
      <c r="W10" s="34"/>
    </row>
    <row r="11" spans="2:23" s="1" customFormat="1" ht="6.75" customHeight="1" x14ac:dyDescent="0.2">
      <c r="B11" s="158"/>
      <c r="C11" s="159"/>
      <c r="D11" s="159"/>
      <c r="E11" s="159"/>
      <c r="F11" s="159"/>
      <c r="G11" s="159"/>
      <c r="H11" s="159"/>
      <c r="I11" s="159"/>
      <c r="J11" s="159"/>
      <c r="K11" s="159"/>
      <c r="L11" s="159"/>
      <c r="M11" s="159"/>
      <c r="N11" s="159"/>
      <c r="O11" s="159"/>
      <c r="P11" s="160"/>
      <c r="Q11" s="161"/>
    </row>
    <row r="12" spans="2:23" s="1" customFormat="1" x14ac:dyDescent="0.3">
      <c r="B12" s="162" t="s">
        <v>167</v>
      </c>
      <c r="C12" s="163"/>
      <c r="D12" s="152"/>
      <c r="E12" s="152"/>
      <c r="F12" s="152"/>
      <c r="G12" s="226" t="s">
        <v>17</v>
      </c>
      <c r="H12" s="201" t="s">
        <v>166</v>
      </c>
      <c r="I12" s="164"/>
      <c r="J12" s="164"/>
      <c r="K12" s="152"/>
      <c r="L12" s="152"/>
      <c r="M12" s="152"/>
      <c r="N12" s="163"/>
      <c r="O12" s="165"/>
      <c r="P12" s="166"/>
      <c r="Q12" s="167"/>
    </row>
    <row r="13" spans="2:23" ht="13.5" customHeight="1" thickBot="1" x14ac:dyDescent="0.35">
      <c r="B13" s="168"/>
      <c r="C13" s="169"/>
      <c r="D13" s="169"/>
      <c r="E13" s="169"/>
      <c r="F13" s="169"/>
      <c r="G13" s="169"/>
      <c r="H13" s="169"/>
      <c r="I13" s="169"/>
      <c r="J13" s="169"/>
      <c r="K13" s="169"/>
      <c r="L13" s="169"/>
      <c r="M13" s="169"/>
      <c r="N13" s="169"/>
      <c r="O13" s="169"/>
      <c r="P13" s="170"/>
      <c r="Q13" s="171"/>
    </row>
    <row r="14" spans="2:23" ht="6.75" customHeight="1" thickBot="1" x14ac:dyDescent="0.35">
      <c r="B14" s="172"/>
      <c r="C14" s="173"/>
      <c r="D14" s="174"/>
      <c r="E14" s="174"/>
      <c r="K14" s="174"/>
      <c r="L14" s="174"/>
      <c r="Q14" s="171"/>
    </row>
    <row r="15" spans="2:23" ht="27" x14ac:dyDescent="0.3">
      <c r="B15" s="237" t="s">
        <v>69</v>
      </c>
      <c r="C15" s="238"/>
      <c r="D15" s="229" t="s">
        <v>61</v>
      </c>
      <c r="E15" s="229"/>
      <c r="F15" s="229"/>
      <c r="G15" s="229"/>
      <c r="H15" s="229"/>
      <c r="I15" s="230"/>
      <c r="J15" s="175"/>
      <c r="K15" s="228" t="s">
        <v>62</v>
      </c>
      <c r="L15" s="229"/>
      <c r="M15" s="229"/>
      <c r="N15" s="229"/>
      <c r="O15" s="229"/>
      <c r="P15" s="230"/>
    </row>
    <row r="16" spans="2:23" ht="18.75" customHeight="1" thickBot="1" x14ac:dyDescent="0.35">
      <c r="B16" s="239"/>
      <c r="C16" s="240"/>
      <c r="D16" s="231" t="s">
        <v>60</v>
      </c>
      <c r="E16" s="232"/>
      <c r="F16" s="232"/>
      <c r="G16" s="232"/>
      <c r="H16" s="232"/>
      <c r="I16" s="233"/>
      <c r="J16" s="175"/>
      <c r="K16" s="234" t="s">
        <v>60</v>
      </c>
      <c r="L16" s="232"/>
      <c r="M16" s="232"/>
      <c r="N16" s="232"/>
      <c r="O16" s="232"/>
      <c r="P16" s="233"/>
    </row>
    <row r="17" spans="2:16" ht="41.25" customHeight="1" thickBot="1" x14ac:dyDescent="0.35">
      <c r="B17" s="241"/>
      <c r="C17" s="242"/>
      <c r="D17" s="176" t="s">
        <v>8</v>
      </c>
      <c r="E17" s="177" t="s">
        <v>64</v>
      </c>
      <c r="F17" s="177" t="s">
        <v>65</v>
      </c>
      <c r="G17" s="177" t="s">
        <v>66</v>
      </c>
      <c r="H17" s="177" t="s">
        <v>67</v>
      </c>
      <c r="I17" s="177" t="s">
        <v>68</v>
      </c>
      <c r="J17" s="178"/>
      <c r="K17" s="176" t="s">
        <v>8</v>
      </c>
      <c r="L17" s="177" t="s">
        <v>64</v>
      </c>
      <c r="M17" s="177" t="s">
        <v>65</v>
      </c>
      <c r="N17" s="177" t="s">
        <v>66</v>
      </c>
      <c r="O17" s="177" t="s">
        <v>67</v>
      </c>
      <c r="P17" s="177" t="s">
        <v>68</v>
      </c>
    </row>
    <row r="18" spans="2:16" ht="9.9499999999999993" customHeight="1" x14ac:dyDescent="0.3">
      <c r="B18" s="172" t="s">
        <v>19</v>
      </c>
      <c r="C18" s="172"/>
      <c r="D18" s="179"/>
      <c r="E18" s="179"/>
      <c r="F18" s="174"/>
      <c r="G18" s="174"/>
      <c r="H18" s="174"/>
      <c r="K18" s="179"/>
      <c r="L18" s="179"/>
      <c r="M18" s="174"/>
      <c r="N18" s="174"/>
      <c r="O18" s="174"/>
    </row>
    <row r="19" spans="2:16" ht="23.25" customHeight="1" x14ac:dyDescent="0.3">
      <c r="B19" s="235" t="s">
        <v>20</v>
      </c>
      <c r="C19" s="236"/>
      <c r="D19" s="206">
        <f t="shared" ref="D19:I19" si="0">SUM(D20:D22)</f>
        <v>20814394.41</v>
      </c>
      <c r="E19" s="206">
        <f t="shared" si="0"/>
        <v>20814394.310000002</v>
      </c>
      <c r="F19" s="206">
        <f t="shared" si="0"/>
        <v>0</v>
      </c>
      <c r="G19" s="206">
        <f t="shared" si="0"/>
        <v>0</v>
      </c>
      <c r="H19" s="206">
        <f t="shared" si="0"/>
        <v>0</v>
      </c>
      <c r="I19" s="206">
        <f t="shared" si="0"/>
        <v>41628788.719999999</v>
      </c>
      <c r="J19" s="180"/>
      <c r="K19" s="202">
        <f t="shared" ref="K19:P19" si="1">SUM(K20:K22)</f>
        <v>13332612.07</v>
      </c>
      <c r="L19" s="202">
        <f t="shared" si="1"/>
        <v>15763464.979999999</v>
      </c>
      <c r="M19" s="202">
        <f t="shared" si="1"/>
        <v>0</v>
      </c>
      <c r="N19" s="202">
        <f t="shared" si="1"/>
        <v>0</v>
      </c>
      <c r="O19" s="202">
        <f t="shared" si="1"/>
        <v>0</v>
      </c>
      <c r="P19" s="202">
        <f t="shared" si="1"/>
        <v>29096077.049999997</v>
      </c>
    </row>
    <row r="20" spans="2:16" ht="23.25" customHeight="1" x14ac:dyDescent="0.3">
      <c r="B20" s="181" t="s">
        <v>21</v>
      </c>
      <c r="C20" s="182"/>
      <c r="D20" s="207">
        <f>SUMIFS('01 R'!T16:T35,'01 R'!J16:J35,"=N")</f>
        <v>549050.4</v>
      </c>
      <c r="E20" s="207">
        <f>SUMIFS('01 R'!U16:U35,'01 R'!J16:J35,"=N")</f>
        <v>549050.4</v>
      </c>
      <c r="F20" s="207">
        <f>SUMIFS('01 R'!V16:V35,'01 R'!J16:J35,"=N")</f>
        <v>0</v>
      </c>
      <c r="G20" s="207">
        <f>SUMIFS('01 R'!W16:W35,'01 R'!J16:J35,"=N")</f>
        <v>0</v>
      </c>
      <c r="H20" s="207">
        <f>SUMIFS('01 R'!X16:X35,'01 R'!J16:J35,"=N")</f>
        <v>0</v>
      </c>
      <c r="I20" s="207">
        <f>SUM(D20:H20)</f>
        <v>1098100.8</v>
      </c>
      <c r="J20" s="180"/>
      <c r="K20" s="203">
        <f>SUMIFS('01 U'!T16:T27,'01 U'!J16:J27,"=N")</f>
        <v>0</v>
      </c>
      <c r="L20" s="203">
        <f>SUMIFS('01 U'!U16:U27,'01 U'!J16:J27,"=N")</f>
        <v>0</v>
      </c>
      <c r="M20" s="203">
        <f>SUMIFS('01 U'!V16:V27,'01 U'!J16:J27,"=N")</f>
        <v>0</v>
      </c>
      <c r="N20" s="203">
        <f>SUMIFS('01 U'!W16:W27,'01 U'!J16:J27,"=N")</f>
        <v>0</v>
      </c>
      <c r="O20" s="203">
        <f>SUMIFS('01 U'!X16:X27,'01 U'!J16:J27,"=N")</f>
        <v>0</v>
      </c>
      <c r="P20" s="203">
        <f>SUM(K20:O20)</f>
        <v>0</v>
      </c>
    </row>
    <row r="21" spans="2:16" ht="23.25" customHeight="1" x14ac:dyDescent="0.3">
      <c r="B21" s="246" t="s">
        <v>22</v>
      </c>
      <c r="C21" s="247"/>
      <c r="D21" s="207">
        <f>SUMIFS('01 R'!T16:T35,'01 R'!J16:J35,"=R")</f>
        <v>20265344.010000002</v>
      </c>
      <c r="E21" s="207">
        <f>SUMIFS('01 R'!U16:U35,'01 R'!J16:J35,"=R")</f>
        <v>20265343.910000004</v>
      </c>
      <c r="F21" s="207">
        <f>SUMIFS('01 R'!V16:V35,'01 R'!J16:J35,"=R")</f>
        <v>0</v>
      </c>
      <c r="G21" s="207">
        <f>SUMIFS('01 R'!W16:W35,'01 R'!J16:J35,"=R")</f>
        <v>0</v>
      </c>
      <c r="H21" s="207">
        <f>SUMIFS('01 R'!X16:X35,'01 R'!J16:J35,"=R")</f>
        <v>0</v>
      </c>
      <c r="I21" s="207">
        <f>SUM(D21:H21)</f>
        <v>40530687.920000002</v>
      </c>
      <c r="J21" s="180"/>
      <c r="K21" s="203">
        <f>SUMIFS('01 U'!T16:T27,'01 U'!J16:J27,"=R")</f>
        <v>12582612.07</v>
      </c>
      <c r="L21" s="203">
        <f>SUMIFS('01 U'!U16:U27,'01 U'!J16:J27,"=R")</f>
        <v>14763464.979999999</v>
      </c>
      <c r="M21" s="203">
        <f>SUMIFS('01 U'!V16:V27,'01 U'!J16:J27,"=R")</f>
        <v>0</v>
      </c>
      <c r="N21" s="203">
        <f>SUMIFS('01 U'!W16:W27,'01 U'!J16:J27,"=R")</f>
        <v>0</v>
      </c>
      <c r="O21" s="203">
        <f>SUMIFS('01 U'!X16:X27,'01 U'!J16:J27,"=R")</f>
        <v>0</v>
      </c>
      <c r="P21" s="203">
        <f t="shared" ref="P21:P22" si="2">SUM(K21:O21)</f>
        <v>27346077.049999997</v>
      </c>
    </row>
    <row r="22" spans="2:16" ht="23.25" customHeight="1" x14ac:dyDescent="0.3">
      <c r="B22" s="248" t="s">
        <v>23</v>
      </c>
      <c r="C22" s="249"/>
      <c r="D22" s="207">
        <f>SUMIFS('01 R'!T16:T35,'01 R'!J16:J35,"=M")</f>
        <v>0</v>
      </c>
      <c r="E22" s="207">
        <f>SUMIFS('01 R'!U16:U35,'01 R'!J16:J35,"=M")</f>
        <v>0</v>
      </c>
      <c r="F22" s="207">
        <f>SUMIFS('01 R'!V16:V35,'01 R'!J16:J35,"=M")</f>
        <v>0</v>
      </c>
      <c r="G22" s="207">
        <f>SUMIFS('01 R'!W16:W35,'01 R'!J16:J35,"=M")</f>
        <v>0</v>
      </c>
      <c r="H22" s="207">
        <f>SUMIFS('01 R'!X16:X35,'01 R'!J16:J35,"=M")</f>
        <v>0</v>
      </c>
      <c r="I22" s="207">
        <f t="shared" ref="I22" si="3">SUM(D22:H22)</f>
        <v>0</v>
      </c>
      <c r="J22" s="180"/>
      <c r="K22" s="203">
        <f>SUMIFS('01 U'!T16:T27,'01 U'!J16:J27,"=M")</f>
        <v>750000</v>
      </c>
      <c r="L22" s="203">
        <f>SUMIFS('01 U'!U16:U27,'01 U'!J16:J27,"=M")</f>
        <v>1000000</v>
      </c>
      <c r="M22" s="203">
        <f>SUMIFS('01 U'!V16:V27,'01 U'!J16:J27,"=M")</f>
        <v>0</v>
      </c>
      <c r="N22" s="203">
        <f>SUMIFS('01 U'!W16:W27,'01 U'!J16:J27,"=M")</f>
        <v>0</v>
      </c>
      <c r="O22" s="203">
        <f>SUMIFS('01 U'!X16:X27,'01 U'!J16:J27,"=M")</f>
        <v>0</v>
      </c>
      <c r="P22" s="203">
        <f t="shared" si="2"/>
        <v>1750000</v>
      </c>
    </row>
    <row r="23" spans="2:16" ht="23.25" customHeight="1" x14ac:dyDescent="0.3">
      <c r="B23" s="183" t="s">
        <v>26</v>
      </c>
      <c r="C23" s="184"/>
      <c r="D23" s="206">
        <f t="shared" ref="D23:I23" si="4">SUM(D24:D26)</f>
        <v>0</v>
      </c>
      <c r="E23" s="206">
        <f t="shared" si="4"/>
        <v>0</v>
      </c>
      <c r="F23" s="206">
        <f t="shared" si="4"/>
        <v>0</v>
      </c>
      <c r="G23" s="206">
        <f t="shared" si="4"/>
        <v>0</v>
      </c>
      <c r="H23" s="206">
        <f t="shared" si="4"/>
        <v>0</v>
      </c>
      <c r="I23" s="206">
        <f t="shared" si="4"/>
        <v>0</v>
      </c>
      <c r="J23" s="180"/>
      <c r="K23" s="202">
        <f t="shared" ref="K23:P23" si="5">SUM(K24:K26)</f>
        <v>0</v>
      </c>
      <c r="L23" s="202">
        <f t="shared" si="5"/>
        <v>0</v>
      </c>
      <c r="M23" s="202">
        <f t="shared" si="5"/>
        <v>0</v>
      </c>
      <c r="N23" s="202">
        <f t="shared" si="5"/>
        <v>0</v>
      </c>
      <c r="O23" s="202">
        <f t="shared" si="5"/>
        <v>0</v>
      </c>
      <c r="P23" s="202">
        <f t="shared" si="5"/>
        <v>0</v>
      </c>
    </row>
    <row r="24" spans="2:16" ht="23.25" customHeight="1" x14ac:dyDescent="0.3">
      <c r="B24" s="181" t="s">
        <v>21</v>
      </c>
      <c r="C24" s="182"/>
      <c r="D24" s="207">
        <f>SUMIFS('01 R'!T38:T41,'01 R'!J38:J41,"=N")</f>
        <v>0</v>
      </c>
      <c r="E24" s="207">
        <f>SUMIFS('01 R'!U38:U41,'01 R'!J38:J41,"=N")</f>
        <v>0</v>
      </c>
      <c r="F24" s="207">
        <f>SUMIFS('01 R'!V38:V41,'01 R'!J38:J41,"=N")</f>
        <v>0</v>
      </c>
      <c r="G24" s="207">
        <f>SUMIFS('01 R'!W38:W41,'01 R'!J38:J41,"=N")</f>
        <v>0</v>
      </c>
      <c r="H24" s="207">
        <f>SUMIFS('01 R'!X38:X41,'01 R'!J38:J41,"=N")</f>
        <v>0</v>
      </c>
      <c r="I24" s="207">
        <f>SUM(D24:H24)</f>
        <v>0</v>
      </c>
      <c r="J24" s="180"/>
      <c r="K24" s="203">
        <f>SUMIFS('01 U'!T30:T33,'01 U'!J30:J33,"=N")</f>
        <v>0</v>
      </c>
      <c r="L24" s="203">
        <f>SUMIFS('01 U'!U30:U33,'01 U'!J30:J33,"=N")</f>
        <v>0</v>
      </c>
      <c r="M24" s="203">
        <f>SUMIFS('01 U'!V30:V33,'01 U'!J30:J33,"=N")</f>
        <v>0</v>
      </c>
      <c r="N24" s="203">
        <f>SUMIFS('01 U'!W30:W33,'01 U'!J30:J33,"=N")</f>
        <v>0</v>
      </c>
      <c r="O24" s="203">
        <f>SUMIFS('01 U'!X30:X33,'01 U'!J30:J33,"=N")</f>
        <v>0</v>
      </c>
      <c r="P24" s="203">
        <f t="shared" ref="P24:P25" si="6">SUM(K24:O24)</f>
        <v>0</v>
      </c>
    </row>
    <row r="25" spans="2:16" ht="23.25" customHeight="1" x14ac:dyDescent="0.3">
      <c r="B25" s="246" t="s">
        <v>22</v>
      </c>
      <c r="C25" s="247"/>
      <c r="D25" s="207">
        <f>SUMIFS('01 R'!T38:T41,'01 R'!J38:J41,"=R")</f>
        <v>0</v>
      </c>
      <c r="E25" s="207">
        <f>SUMIFS('01 R'!U38:U41,'01 R'!J38:J41,"=R")</f>
        <v>0</v>
      </c>
      <c r="F25" s="207">
        <f>SUMIFS('01 R'!V38:V41,'01 R'!J38:J41,"=R")</f>
        <v>0</v>
      </c>
      <c r="G25" s="207">
        <f>SUMIFS('01 R'!W38:W41,'01 R'!J38:J41,"=R")</f>
        <v>0</v>
      </c>
      <c r="H25" s="207">
        <f>SUMIFS('01 R'!X38:X41,'01 R'!J38:J41,"=R")</f>
        <v>0</v>
      </c>
      <c r="I25" s="207">
        <f>SUM(D25:H25)</f>
        <v>0</v>
      </c>
      <c r="J25" s="180"/>
      <c r="K25" s="203">
        <f>SUMIFS('01 U'!T30:T33,'01 U'!J30:J33,"=R")</f>
        <v>0</v>
      </c>
      <c r="L25" s="203">
        <f>SUMIFS('01 U'!U30:U33,'01 U'!J30:J33,"=R")</f>
        <v>0</v>
      </c>
      <c r="M25" s="203">
        <f>SUMIFS('01 U'!V30:V33,'01 U'!J30:J33,"=R")</f>
        <v>0</v>
      </c>
      <c r="N25" s="203">
        <f>SUMIFS('01 U'!W30:W33,'01 U'!J30:J33,"=R")</f>
        <v>0</v>
      </c>
      <c r="O25" s="203">
        <f>SUMIFS('01 U'!X30:X33,'01 U'!J30:J33,"=R")</f>
        <v>0</v>
      </c>
      <c r="P25" s="203">
        <f t="shared" si="6"/>
        <v>0</v>
      </c>
    </row>
    <row r="26" spans="2:16" ht="23.25" customHeight="1" x14ac:dyDescent="0.3">
      <c r="B26" s="248"/>
      <c r="C26" s="249"/>
      <c r="D26" s="207"/>
      <c r="E26" s="207"/>
      <c r="F26" s="207"/>
      <c r="G26" s="207"/>
      <c r="H26" s="207"/>
      <c r="I26" s="207"/>
      <c r="J26" s="180"/>
      <c r="K26" s="203"/>
      <c r="L26" s="203"/>
      <c r="M26" s="203"/>
      <c r="N26" s="203"/>
      <c r="O26" s="203"/>
      <c r="P26" s="203"/>
    </row>
    <row r="27" spans="2:16" ht="23.25" customHeight="1" x14ac:dyDescent="0.3">
      <c r="B27" s="183" t="s">
        <v>27</v>
      </c>
      <c r="C27" s="184"/>
      <c r="D27" s="206">
        <f t="shared" ref="D27:I27" si="7">SUM(D28:D30)</f>
        <v>0</v>
      </c>
      <c r="E27" s="206">
        <f t="shared" si="7"/>
        <v>0</v>
      </c>
      <c r="F27" s="206">
        <f t="shared" si="7"/>
        <v>0</v>
      </c>
      <c r="G27" s="206">
        <f t="shared" si="7"/>
        <v>0</v>
      </c>
      <c r="H27" s="206">
        <f t="shared" si="7"/>
        <v>0</v>
      </c>
      <c r="I27" s="206">
        <f t="shared" si="7"/>
        <v>0</v>
      </c>
      <c r="J27" s="180"/>
      <c r="K27" s="202">
        <f t="shared" ref="K27:P27" si="8">SUM(K28:K30)</f>
        <v>0</v>
      </c>
      <c r="L27" s="202">
        <f t="shared" si="8"/>
        <v>0</v>
      </c>
      <c r="M27" s="202">
        <f t="shared" si="8"/>
        <v>0</v>
      </c>
      <c r="N27" s="202">
        <f t="shared" si="8"/>
        <v>0</v>
      </c>
      <c r="O27" s="202">
        <f t="shared" si="8"/>
        <v>0</v>
      </c>
      <c r="P27" s="202">
        <f t="shared" si="8"/>
        <v>0</v>
      </c>
    </row>
    <row r="28" spans="2:16" ht="23.25" customHeight="1" x14ac:dyDescent="0.3">
      <c r="B28" s="181" t="s">
        <v>21</v>
      </c>
      <c r="C28" s="182"/>
      <c r="D28" s="207">
        <f>SUMIFS('01 R'!T44:T47,'01 R'!J44:J47,"=N")</f>
        <v>0</v>
      </c>
      <c r="E28" s="207">
        <f>SUMIFS('01 R'!U44:U47,'01 R'!J44:J47,"=N")</f>
        <v>0</v>
      </c>
      <c r="F28" s="207">
        <f>SUMIFS('01 R'!V44:V47,'01 R'!J44:J47,"=N")</f>
        <v>0</v>
      </c>
      <c r="G28" s="207">
        <f>SUMIFS('01 R'!W44:W47,'01 R'!J44:J47,"=N")</f>
        <v>0</v>
      </c>
      <c r="H28" s="207">
        <f>SUMIFS('01 R'!X44:X47,'01 R'!J44:J47,"=N")</f>
        <v>0</v>
      </c>
      <c r="I28" s="207">
        <f>SUM(D28:H28)</f>
        <v>0</v>
      </c>
      <c r="J28" s="180"/>
      <c r="K28" s="203">
        <f>SUMIFS('01 U'!T36:T39,'01 U'!J36:J39,"=N")</f>
        <v>0</v>
      </c>
      <c r="L28" s="203">
        <f>SUMIFS('01 U'!U36:U39,'01 U'!J36:J39,"=N")</f>
        <v>0</v>
      </c>
      <c r="M28" s="203">
        <f>SUMIFS('01 U'!V36:V39,'01 U'!J36:J39,"=N")</f>
        <v>0</v>
      </c>
      <c r="N28" s="203">
        <f>SUMIFS('01 U'!W36:W39,'01 U'!J36:J39,"=N")</f>
        <v>0</v>
      </c>
      <c r="O28" s="203">
        <f>SUMIFS('01 U'!X36:X39,'01 U'!J36:J39,"=N")</f>
        <v>0</v>
      </c>
      <c r="P28" s="203">
        <f t="shared" ref="P28:P29" si="9">SUM(K28:O28)</f>
        <v>0</v>
      </c>
    </row>
    <row r="29" spans="2:16" ht="23.25" customHeight="1" x14ac:dyDescent="0.3">
      <c r="B29" s="246" t="s">
        <v>22</v>
      </c>
      <c r="C29" s="247"/>
      <c r="D29" s="207">
        <f>SUMIFS('01 R'!T44:T47,'01 R'!J44:J47,"=R")</f>
        <v>0</v>
      </c>
      <c r="E29" s="207">
        <f>SUMIFS('01 R'!U44:U47,'01 R'!J44:J47,"=R")</f>
        <v>0</v>
      </c>
      <c r="F29" s="207">
        <f>SUMIFS('01 R'!V44:V47,'01 R'!J44:J47,"=R")</f>
        <v>0</v>
      </c>
      <c r="G29" s="207">
        <f>SUMIFS('01 R'!W44:W47,'01 R'!J44:J47,"=R")</f>
        <v>0</v>
      </c>
      <c r="H29" s="207">
        <f>SUMIFS('01 R'!X44:X47,'01 R'!J44:J47,"=R")</f>
        <v>0</v>
      </c>
      <c r="I29" s="207">
        <f>SUM(D29:H29)</f>
        <v>0</v>
      </c>
      <c r="J29" s="180"/>
      <c r="K29" s="203">
        <f>SUMIFS('01 U'!T36:T39,'01 U'!J36:J39,"=R")</f>
        <v>0</v>
      </c>
      <c r="L29" s="203">
        <f>SUMIFS('01 U'!U36:U39,'01 U'!J36:J39,"=R")</f>
        <v>0</v>
      </c>
      <c r="M29" s="203">
        <f>SUMIFS('01 U'!V36:V39,'01 U'!J36:J39,"=R")</f>
        <v>0</v>
      </c>
      <c r="N29" s="203">
        <f>SUMIFS('01 U'!W36:W39,'01 U'!J36:J39,"=R")</f>
        <v>0</v>
      </c>
      <c r="O29" s="203">
        <f>SUMIFS('01 U'!X36:X39,'01 U'!J36:J39,"=R")</f>
        <v>0</v>
      </c>
      <c r="P29" s="203">
        <f t="shared" si="9"/>
        <v>0</v>
      </c>
    </row>
    <row r="30" spans="2:16" ht="23.25" customHeight="1" x14ac:dyDescent="0.3">
      <c r="B30" s="248"/>
      <c r="C30" s="249"/>
      <c r="D30" s="207"/>
      <c r="E30" s="207"/>
      <c r="F30" s="207"/>
      <c r="G30" s="207"/>
      <c r="H30" s="207"/>
      <c r="I30" s="207"/>
      <c r="J30" s="180"/>
      <c r="K30" s="203"/>
      <c r="L30" s="203"/>
      <c r="M30" s="203"/>
      <c r="N30" s="203"/>
      <c r="O30" s="203"/>
      <c r="P30" s="203"/>
    </row>
    <row r="31" spans="2:16" ht="23.25" customHeight="1" x14ac:dyDescent="0.3">
      <c r="B31" s="235" t="s">
        <v>24</v>
      </c>
      <c r="C31" s="243"/>
      <c r="D31" s="206">
        <f>'01 R'!T50</f>
        <v>238878.88999999998</v>
      </c>
      <c r="E31" s="206">
        <f>'01 R'!U50</f>
        <v>238878.88999999998</v>
      </c>
      <c r="F31" s="206">
        <f>'01 R'!V50</f>
        <v>0</v>
      </c>
      <c r="G31" s="206">
        <f>'01 R'!W50</f>
        <v>0</v>
      </c>
      <c r="H31" s="206">
        <f>'01 R'!X50</f>
        <v>0</v>
      </c>
      <c r="I31" s="206">
        <f>SUM(D31:H31)</f>
        <v>477757.77999999997</v>
      </c>
      <c r="J31" s="180"/>
      <c r="K31" s="202">
        <f>'01 U'!T42</f>
        <v>25826.123899999999</v>
      </c>
      <c r="L31" s="202">
        <f>'01 U'!U42</f>
        <v>17217.41</v>
      </c>
      <c r="M31" s="202">
        <f>'01 U'!V42</f>
        <v>0</v>
      </c>
      <c r="N31" s="202">
        <f>'01 U'!W42</f>
        <v>0</v>
      </c>
      <c r="O31" s="202">
        <f>'01 U'!X42</f>
        <v>0</v>
      </c>
      <c r="P31" s="202">
        <f t="shared" ref="P31:P33" si="10">SUM(K31:O31)</f>
        <v>43043.533899999995</v>
      </c>
    </row>
    <row r="32" spans="2:16" ht="23.25" customHeight="1" x14ac:dyDescent="0.3">
      <c r="B32" s="235" t="s">
        <v>25</v>
      </c>
      <c r="C32" s="243"/>
      <c r="D32" s="206">
        <f>'01 R'!T51</f>
        <v>0</v>
      </c>
      <c r="E32" s="206">
        <f>'01 R'!U51</f>
        <v>0</v>
      </c>
      <c r="F32" s="206">
        <f>'01 R'!V51</f>
        <v>0</v>
      </c>
      <c r="G32" s="206">
        <f>'01 R'!W51</f>
        <v>0</v>
      </c>
      <c r="H32" s="206">
        <f>'01 R'!X51</f>
        <v>0</v>
      </c>
      <c r="I32" s="206">
        <f t="shared" ref="I32:I33" si="11">SUM(D32:H32)</f>
        <v>0</v>
      </c>
      <c r="J32" s="180"/>
      <c r="K32" s="202">
        <f>'01 U'!T43</f>
        <v>0</v>
      </c>
      <c r="L32" s="202">
        <f>'01 U'!U43</f>
        <v>0</v>
      </c>
      <c r="M32" s="202">
        <f>'01 U'!V43</f>
        <v>0</v>
      </c>
      <c r="N32" s="202">
        <f>'01 U'!W43</f>
        <v>0</v>
      </c>
      <c r="O32" s="202">
        <f>'01 U'!X43</f>
        <v>0</v>
      </c>
      <c r="P32" s="202">
        <f t="shared" si="10"/>
        <v>0</v>
      </c>
    </row>
    <row r="33" spans="2:22" ht="23.25" customHeight="1" x14ac:dyDescent="0.3">
      <c r="B33" s="235" t="s">
        <v>28</v>
      </c>
      <c r="C33" s="243"/>
      <c r="D33" s="206">
        <f>'01 R'!T52</f>
        <v>477757.77999999991</v>
      </c>
      <c r="E33" s="206">
        <f>'01 R'!U52</f>
        <v>477757.7699999999</v>
      </c>
      <c r="F33" s="206">
        <f>'01 R'!V52</f>
        <v>0</v>
      </c>
      <c r="G33" s="206">
        <f>'01 R'!W52</f>
        <v>0</v>
      </c>
      <c r="H33" s="206">
        <f>'01 R'!X52</f>
        <v>0</v>
      </c>
      <c r="I33" s="206">
        <f t="shared" si="11"/>
        <v>955515.54999999981</v>
      </c>
      <c r="J33" s="180"/>
      <c r="K33" s="202">
        <f>'01 U'!T44</f>
        <v>51652.233599999992</v>
      </c>
      <c r="L33" s="202">
        <f>'01 U'!U44</f>
        <v>34434.83</v>
      </c>
      <c r="M33" s="202">
        <f>'01 U'!V44</f>
        <v>0</v>
      </c>
      <c r="N33" s="202">
        <f>'01 U'!W44</f>
        <v>0</v>
      </c>
      <c r="O33" s="202">
        <f>'01 U'!X44</f>
        <v>0</v>
      </c>
      <c r="P33" s="202">
        <f t="shared" si="10"/>
        <v>86087.063599999994</v>
      </c>
    </row>
    <row r="34" spans="2:22" ht="8.25" customHeight="1" x14ac:dyDescent="0.3">
      <c r="D34" s="204"/>
      <c r="E34" s="204"/>
      <c r="F34" s="204"/>
      <c r="G34" s="204"/>
      <c r="H34" s="204"/>
      <c r="I34" s="204"/>
      <c r="J34" s="185"/>
      <c r="K34" s="204"/>
      <c r="L34" s="204"/>
      <c r="M34" s="204"/>
      <c r="N34" s="204"/>
      <c r="O34" s="204"/>
      <c r="P34" s="204"/>
    </row>
    <row r="35" spans="2:22" ht="25.5" customHeight="1" x14ac:dyDescent="0.3">
      <c r="B35" s="244" t="s">
        <v>29</v>
      </c>
      <c r="C35" s="245"/>
      <c r="D35" s="206">
        <f>D19+D23+D27+SUM(D31:D33)</f>
        <v>21531031.079999998</v>
      </c>
      <c r="E35" s="206">
        <f t="shared" ref="E35:I35" si="12">E19+E23+E27+SUM(E31:E33)</f>
        <v>21531030.970000003</v>
      </c>
      <c r="F35" s="206">
        <f t="shared" si="12"/>
        <v>0</v>
      </c>
      <c r="G35" s="206">
        <f t="shared" si="12"/>
        <v>0</v>
      </c>
      <c r="H35" s="206">
        <f t="shared" si="12"/>
        <v>0</v>
      </c>
      <c r="I35" s="206">
        <f t="shared" si="12"/>
        <v>43062062.049999997</v>
      </c>
      <c r="J35" s="186"/>
      <c r="K35" s="202">
        <f>K19+K23+K27+SUM(K31:K33)</f>
        <v>13410090.4275</v>
      </c>
      <c r="L35" s="202">
        <f t="shared" ref="L35:P35" si="13">L19+L23+L27+SUM(L31:L33)</f>
        <v>15815117.219999999</v>
      </c>
      <c r="M35" s="202">
        <f t="shared" si="13"/>
        <v>0</v>
      </c>
      <c r="N35" s="202">
        <f t="shared" si="13"/>
        <v>0</v>
      </c>
      <c r="O35" s="202">
        <f t="shared" si="13"/>
        <v>0</v>
      </c>
      <c r="P35" s="202">
        <f t="shared" si="13"/>
        <v>29225207.647499997</v>
      </c>
    </row>
    <row r="36" spans="2:22" ht="12.75" customHeight="1" thickBot="1" x14ac:dyDescent="0.35">
      <c r="B36" s="187"/>
      <c r="D36" s="188"/>
      <c r="E36" s="188"/>
      <c r="F36" s="188"/>
      <c r="G36" s="188"/>
      <c r="H36" s="188"/>
      <c r="I36" s="188"/>
      <c r="J36" s="188"/>
      <c r="K36" s="188"/>
      <c r="L36" s="188"/>
      <c r="M36" s="188"/>
      <c r="N36" s="188"/>
      <c r="O36" s="188"/>
      <c r="P36" s="188"/>
    </row>
    <row r="37" spans="2:22" ht="21.75" thickBot="1" x14ac:dyDescent="0.35">
      <c r="B37" s="187"/>
      <c r="D37" s="188"/>
      <c r="E37" s="188"/>
      <c r="F37" s="188"/>
      <c r="G37" s="188"/>
      <c r="H37" s="188"/>
      <c r="I37" s="189" t="s">
        <v>63</v>
      </c>
      <c r="J37" s="190"/>
      <c r="K37" s="205">
        <f>D35+K35</f>
        <v>34941121.5075</v>
      </c>
      <c r="L37" s="205">
        <f t="shared" ref="L37:O37" si="14">E35+L35</f>
        <v>37346148.189999998</v>
      </c>
      <c r="M37" s="205">
        <f t="shared" si="14"/>
        <v>0</v>
      </c>
      <c r="N37" s="205">
        <f t="shared" si="14"/>
        <v>0</v>
      </c>
      <c r="O37" s="205">
        <f t="shared" si="14"/>
        <v>0</v>
      </c>
      <c r="P37" s="205">
        <f>SUM(K37:O37)</f>
        <v>72287269.69749999</v>
      </c>
    </row>
    <row r="38" spans="2:22" ht="12.75" customHeight="1" x14ac:dyDescent="0.3">
      <c r="B38" s="187"/>
      <c r="D38" s="188"/>
      <c r="E38" s="188"/>
      <c r="F38" s="188"/>
      <c r="G38" s="188"/>
      <c r="H38" s="188"/>
      <c r="I38" s="188"/>
      <c r="J38" s="188"/>
      <c r="K38" s="188"/>
      <c r="L38" s="188"/>
      <c r="M38" s="188"/>
      <c r="N38" s="188"/>
      <c r="O38" s="188"/>
      <c r="P38" s="188"/>
    </row>
    <row r="39" spans="2:22" ht="24" customHeight="1" x14ac:dyDescent="0.4">
      <c r="B39" s="191" t="s">
        <v>160</v>
      </c>
      <c r="C39" s="192"/>
      <c r="D39" s="193"/>
      <c r="E39" s="194"/>
      <c r="F39" s="194"/>
      <c r="G39" s="194"/>
      <c r="H39" s="194"/>
      <c r="I39" s="194"/>
      <c r="J39" s="194"/>
      <c r="K39" s="193"/>
      <c r="L39" s="194"/>
      <c r="M39" s="194"/>
      <c r="N39" s="194"/>
      <c r="O39" s="194"/>
      <c r="P39" s="194"/>
    </row>
    <row r="40" spans="2:22" ht="24" customHeight="1" x14ac:dyDescent="0.4">
      <c r="B40" s="50" t="s">
        <v>255</v>
      </c>
      <c r="C40" s="192"/>
      <c r="D40" s="193"/>
      <c r="E40" s="194"/>
      <c r="F40" s="194"/>
      <c r="G40" s="194"/>
      <c r="H40" s="194"/>
      <c r="I40" s="194"/>
      <c r="J40" s="194"/>
      <c r="K40" s="193"/>
      <c r="L40" s="194"/>
      <c r="M40" s="194"/>
      <c r="N40" s="194"/>
      <c r="O40" s="194"/>
      <c r="P40" s="194"/>
    </row>
    <row r="41" spans="2:22" ht="21" customHeight="1" x14ac:dyDescent="0.4">
      <c r="B41" s="195"/>
      <c r="C41" s="196"/>
      <c r="D41" s="195"/>
      <c r="E41" s="194"/>
      <c r="F41" s="194"/>
      <c r="G41" s="194"/>
      <c r="H41" s="194"/>
      <c r="I41" s="194"/>
      <c r="J41" s="194"/>
      <c r="K41" s="195"/>
      <c r="L41" s="194"/>
      <c r="M41" s="194"/>
      <c r="N41" s="194"/>
      <c r="O41" s="194"/>
      <c r="P41" s="194"/>
    </row>
    <row r="42" spans="2:22" x14ac:dyDescent="0.3">
      <c r="B42"/>
      <c r="C42"/>
      <c r="D42"/>
      <c r="E42"/>
      <c r="F42"/>
      <c r="G42"/>
      <c r="H42"/>
      <c r="I42"/>
      <c r="J42"/>
      <c r="K42"/>
      <c r="L42"/>
      <c r="M42"/>
      <c r="N42"/>
      <c r="O42"/>
      <c r="P42"/>
    </row>
    <row r="43" spans="2:22" x14ac:dyDescent="0.3">
      <c r="B43"/>
      <c r="C43"/>
      <c r="D43"/>
      <c r="E43"/>
      <c r="F43"/>
      <c r="G43"/>
      <c r="H43"/>
      <c r="I43"/>
      <c r="J43"/>
      <c r="K43"/>
      <c r="L43"/>
      <c r="M43"/>
      <c r="N43"/>
      <c r="O43"/>
      <c r="P43"/>
    </row>
    <row r="44" spans="2:22" ht="15" customHeight="1" x14ac:dyDescent="0.25">
      <c r="B44"/>
      <c r="C44"/>
      <c r="D44"/>
      <c r="E44"/>
      <c r="F44"/>
      <c r="G44"/>
      <c r="H44"/>
      <c r="I44"/>
      <c r="J44"/>
      <c r="K44"/>
      <c r="L44"/>
      <c r="M44"/>
      <c r="N44"/>
      <c r="O44"/>
      <c r="P44"/>
      <c r="Q44" s="197"/>
      <c r="R44" s="36"/>
      <c r="S44" s="36"/>
      <c r="T44" s="36"/>
      <c r="U44" s="36"/>
      <c r="V44" s="36"/>
    </row>
    <row r="45" spans="2:22" ht="15" x14ac:dyDescent="0.25">
      <c r="B45"/>
      <c r="C45"/>
      <c r="D45"/>
      <c r="E45"/>
      <c r="F45"/>
      <c r="G45"/>
      <c r="H45"/>
      <c r="I45"/>
      <c r="J45"/>
      <c r="K45"/>
      <c r="L45"/>
      <c r="M45"/>
      <c r="N45"/>
      <c r="O45"/>
      <c r="P45"/>
      <c r="Q45" s="198"/>
      <c r="S45" s="37"/>
      <c r="T45" s="37"/>
      <c r="U45" s="37"/>
      <c r="V45" s="37"/>
    </row>
    <row r="46" spans="2:22" ht="15" x14ac:dyDescent="0.25">
      <c r="B46"/>
      <c r="C46"/>
      <c r="D46"/>
      <c r="E46"/>
      <c r="F46"/>
      <c r="G46"/>
      <c r="H46"/>
      <c r="I46"/>
      <c r="J46"/>
      <c r="K46"/>
      <c r="L46"/>
      <c r="M46"/>
      <c r="N46"/>
      <c r="O46"/>
      <c r="P46"/>
      <c r="Q46" s="199"/>
      <c r="R46" s="38"/>
      <c r="S46" s="38"/>
    </row>
    <row r="47" spans="2:22" x14ac:dyDescent="0.3">
      <c r="B47"/>
      <c r="C47"/>
      <c r="D47"/>
      <c r="E47"/>
      <c r="F47"/>
      <c r="G47"/>
      <c r="H47"/>
      <c r="I47"/>
      <c r="J47"/>
      <c r="K47"/>
      <c r="L47"/>
      <c r="M47"/>
      <c r="N47"/>
      <c r="O47"/>
      <c r="P47"/>
      <c r="Q47" s="200"/>
      <c r="R47" s="39"/>
      <c r="S47" s="39"/>
    </row>
    <row r="48" spans="2:22" x14ac:dyDescent="0.3">
      <c r="B48"/>
      <c r="C48"/>
      <c r="D48"/>
      <c r="E48"/>
      <c r="F48"/>
      <c r="G48"/>
      <c r="H48"/>
      <c r="I48"/>
      <c r="J48"/>
      <c r="K48"/>
      <c r="L48"/>
      <c r="M48"/>
      <c r="N48"/>
      <c r="O48"/>
      <c r="P48"/>
      <c r="Q48" s="200"/>
      <c r="R48" s="39"/>
      <c r="S48" s="39"/>
    </row>
    <row r="49" spans="2:19" x14ac:dyDescent="0.3">
      <c r="B49"/>
      <c r="C49"/>
      <c r="D49"/>
      <c r="E49"/>
      <c r="F49"/>
      <c r="G49"/>
      <c r="H49"/>
      <c r="I49"/>
      <c r="J49"/>
      <c r="K49"/>
      <c r="L49"/>
      <c r="M49"/>
      <c r="N49"/>
      <c r="O49"/>
      <c r="P49"/>
      <c r="Q49" s="200"/>
      <c r="R49" s="39"/>
      <c r="S49" s="39"/>
    </row>
  </sheetData>
  <mergeCells count="22">
    <mergeCell ref="E3:P3"/>
    <mergeCell ref="E4:P4"/>
    <mergeCell ref="E5:P5"/>
    <mergeCell ref="E7:P7"/>
    <mergeCell ref="B8:P10"/>
    <mergeCell ref="C6:P6"/>
    <mergeCell ref="B33:C33"/>
    <mergeCell ref="B35:C35"/>
    <mergeCell ref="B21:C21"/>
    <mergeCell ref="B22:C22"/>
    <mergeCell ref="B25:C25"/>
    <mergeCell ref="B26:C26"/>
    <mergeCell ref="B29:C29"/>
    <mergeCell ref="B30:C30"/>
    <mergeCell ref="B31:C31"/>
    <mergeCell ref="B32:C32"/>
    <mergeCell ref="K15:P15"/>
    <mergeCell ref="D16:I16"/>
    <mergeCell ref="K16:P16"/>
    <mergeCell ref="B19:C19"/>
    <mergeCell ref="B15:C17"/>
    <mergeCell ref="D15:I15"/>
  </mergeCells>
  <printOptions horizontalCentered="1"/>
  <pageMargins left="0.23622047244094491" right="0.23622047244094491" top="0.74803149606299213" bottom="0.74803149606299213" header="0.31496062992125984" footer="0.31496062992125984"/>
  <pageSetup paperSize="14"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AR70"/>
  <sheetViews>
    <sheetView showGridLines="0" showRuler="0" view="pageBreakPreview" topLeftCell="A17" zoomScale="55" zoomScaleNormal="40" zoomScaleSheetLayoutView="55" zoomScalePageLayoutView="30" workbookViewId="0">
      <selection activeCell="E33" sqref="E33"/>
    </sheetView>
  </sheetViews>
  <sheetFormatPr baseColWidth="10" defaultRowHeight="18" x14ac:dyDescent="0.35"/>
  <cols>
    <col min="1" max="2" width="1.625" style="3" customWidth="1"/>
    <col min="3" max="3" width="5.125" style="40" bestFit="1" customWidth="1"/>
    <col min="4" max="4" width="20.25" style="40" customWidth="1"/>
    <col min="5" max="5" width="16.125" style="41" customWidth="1"/>
    <col min="6" max="6" width="20.75" style="42" customWidth="1"/>
    <col min="7" max="7" width="21.375" style="42" customWidth="1"/>
    <col min="8" max="8" width="16.25" style="42" bestFit="1" customWidth="1"/>
    <col min="9" max="9" width="113.5" style="41" customWidth="1"/>
    <col min="10" max="10" width="15.125" style="41" customWidth="1"/>
    <col min="11" max="11" width="16.75" style="41" customWidth="1"/>
    <col min="12" max="12" width="12.125" style="41" customWidth="1"/>
    <col min="13" max="13" width="13.625" style="41" customWidth="1"/>
    <col min="14" max="14" width="10.5" style="41" customWidth="1"/>
    <col min="15" max="15" width="9.625" style="41" customWidth="1"/>
    <col min="16" max="16" width="11.125" style="41" customWidth="1"/>
    <col min="17" max="17" width="12.875" style="41" customWidth="1"/>
    <col min="18" max="18" width="19.875" style="41" customWidth="1"/>
    <col min="19" max="19" width="2.75" style="41" customWidth="1"/>
    <col min="20" max="25" width="15.875" style="41" customWidth="1"/>
    <col min="26" max="26" width="15" style="41" customWidth="1"/>
    <col min="27" max="27" width="15.625" style="41" customWidth="1"/>
    <col min="28" max="28" width="14.375" style="41" customWidth="1"/>
    <col min="29" max="29" width="15.25" style="41" customWidth="1"/>
    <col min="30" max="30" width="4.5" style="41" customWidth="1"/>
    <col min="31" max="31" width="11" style="41"/>
    <col min="32" max="33" width="11.5" style="3" bestFit="1" customWidth="1"/>
    <col min="34" max="36" width="11" style="3"/>
    <col min="37" max="37" width="12.875" style="3" bestFit="1" customWidth="1"/>
    <col min="38" max="43" width="11" style="3"/>
    <col min="44" max="44" width="12.875" style="3" bestFit="1" customWidth="1"/>
    <col min="45" max="16384" width="11" style="3"/>
  </cols>
  <sheetData>
    <row r="1" spans="3:44" ht="10.5" customHeight="1" x14ac:dyDescent="0.35"/>
    <row r="2" spans="3:44" s="5" customFormat="1" ht="3.75" customHeight="1" x14ac:dyDescent="0.35">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row>
    <row r="3" spans="3:44" s="5" customFormat="1" ht="33" customHeight="1" x14ac:dyDescent="0.35">
      <c r="C3" s="43"/>
      <c r="D3" s="43"/>
      <c r="E3" s="44"/>
      <c r="F3" s="269" t="s">
        <v>161</v>
      </c>
      <c r="G3" s="269"/>
      <c r="H3" s="269"/>
      <c r="I3" s="269"/>
      <c r="J3" s="269"/>
      <c r="K3" s="269"/>
      <c r="L3" s="269"/>
      <c r="M3" s="269"/>
      <c r="N3" s="269"/>
      <c r="O3" s="269"/>
      <c r="P3" s="269"/>
      <c r="Q3" s="269"/>
      <c r="R3" s="269"/>
      <c r="S3" s="269"/>
      <c r="T3" s="269"/>
      <c r="U3" s="269"/>
      <c r="V3" s="269"/>
      <c r="W3" s="269"/>
      <c r="X3" s="269"/>
      <c r="Y3" s="269"/>
      <c r="Z3" s="269"/>
      <c r="AA3" s="269"/>
      <c r="AB3" s="269"/>
      <c r="AC3" s="269"/>
      <c r="AD3" s="43"/>
      <c r="AE3" s="43"/>
    </row>
    <row r="4" spans="3:44" s="5" customFormat="1" ht="33" customHeight="1" x14ac:dyDescent="0.35">
      <c r="C4" s="43"/>
      <c r="D4" s="43"/>
      <c r="E4" s="45"/>
      <c r="F4" s="269" t="str">
        <f>'Res gral 01'!E4</f>
        <v xml:space="preserve"> Primer Anexo de Ejecución Modificatorio al PROAGUA Núm. 26 - 01 / 2025</v>
      </c>
      <c r="G4" s="269"/>
      <c r="H4" s="269"/>
      <c r="I4" s="269"/>
      <c r="J4" s="269"/>
      <c r="K4" s="269"/>
      <c r="L4" s="269"/>
      <c r="M4" s="269"/>
      <c r="N4" s="269"/>
      <c r="O4" s="269"/>
      <c r="P4" s="269"/>
      <c r="Q4" s="269"/>
      <c r="R4" s="269"/>
      <c r="S4" s="269"/>
      <c r="T4" s="269"/>
      <c r="U4" s="269"/>
      <c r="V4" s="269"/>
      <c r="W4" s="269"/>
      <c r="X4" s="269"/>
      <c r="Y4" s="269"/>
      <c r="Z4" s="269"/>
      <c r="AA4" s="269"/>
      <c r="AB4" s="269"/>
      <c r="AC4" s="269"/>
      <c r="AD4" s="43"/>
      <c r="AE4" s="43"/>
    </row>
    <row r="5" spans="3:44" s="5" customFormat="1" ht="33" customHeight="1" x14ac:dyDescent="0.35">
      <c r="C5" s="43"/>
      <c r="D5" s="43"/>
      <c r="E5" s="45"/>
      <c r="F5" s="269" t="str">
        <f>'Res gral 01'!E5</f>
        <v>Primer Anexo Técnico Modificatorio al Núm. 01 / 2025</v>
      </c>
      <c r="G5" s="269"/>
      <c r="H5" s="269"/>
      <c r="I5" s="269"/>
      <c r="J5" s="269"/>
      <c r="K5" s="269"/>
      <c r="L5" s="269"/>
      <c r="M5" s="269"/>
      <c r="N5" s="269"/>
      <c r="O5" s="269"/>
      <c r="P5" s="269"/>
      <c r="Q5" s="269"/>
      <c r="R5" s="269"/>
      <c r="S5" s="269"/>
      <c r="T5" s="269"/>
      <c r="U5" s="269"/>
      <c r="V5" s="269"/>
      <c r="W5" s="269"/>
      <c r="X5" s="269"/>
      <c r="Y5" s="269"/>
      <c r="Z5" s="269"/>
      <c r="AA5" s="269"/>
      <c r="AB5" s="269"/>
      <c r="AC5" s="269"/>
      <c r="AD5" s="43"/>
      <c r="AE5" s="43"/>
    </row>
    <row r="6" spans="3:44" s="5" customFormat="1" ht="24" customHeight="1" x14ac:dyDescent="0.6">
      <c r="C6" s="43"/>
      <c r="D6" s="43"/>
      <c r="E6" s="46"/>
      <c r="F6" s="47"/>
      <c r="G6" s="47"/>
      <c r="H6" s="47"/>
      <c r="I6" s="47"/>
      <c r="J6" s="48"/>
      <c r="K6" s="47"/>
      <c r="L6" s="47"/>
      <c r="M6" s="47"/>
      <c r="N6" s="47"/>
      <c r="O6" s="47"/>
      <c r="P6" s="47"/>
      <c r="Q6" s="47"/>
      <c r="R6" s="47"/>
      <c r="S6" s="47"/>
      <c r="T6" s="47"/>
      <c r="U6" s="49"/>
      <c r="V6" s="49"/>
      <c r="W6" s="49"/>
      <c r="X6" s="49"/>
      <c r="Y6" s="49"/>
      <c r="Z6" s="49"/>
      <c r="AA6" s="49"/>
      <c r="AB6" s="49"/>
      <c r="AC6" s="48"/>
      <c r="AD6" s="43"/>
      <c r="AE6" s="43"/>
    </row>
    <row r="7" spans="3:44" s="5" customFormat="1" ht="34.5" x14ac:dyDescent="0.35">
      <c r="C7" s="43"/>
      <c r="D7" s="43"/>
      <c r="E7" s="45"/>
      <c r="F7" s="269" t="s">
        <v>45</v>
      </c>
      <c r="G7" s="269"/>
      <c r="H7" s="269"/>
      <c r="I7" s="269"/>
      <c r="J7" s="269"/>
      <c r="K7" s="269"/>
      <c r="L7" s="269"/>
      <c r="M7" s="269"/>
      <c r="N7" s="269"/>
      <c r="O7" s="269"/>
      <c r="P7" s="269"/>
      <c r="Q7" s="269"/>
      <c r="R7" s="269"/>
      <c r="S7" s="269"/>
      <c r="T7" s="269"/>
      <c r="U7" s="269"/>
      <c r="V7" s="269"/>
      <c r="W7" s="269"/>
      <c r="X7" s="269"/>
      <c r="Y7" s="269"/>
      <c r="Z7" s="269"/>
      <c r="AA7" s="269"/>
      <c r="AB7" s="269"/>
      <c r="AC7" s="269"/>
      <c r="AD7" s="43"/>
      <c r="AE7" s="43"/>
    </row>
    <row r="8" spans="3:44" s="5" customFormat="1" ht="94.5" customHeight="1" x14ac:dyDescent="0.4">
      <c r="C8" s="50"/>
      <c r="D8" s="50"/>
      <c r="E8" s="43"/>
      <c r="F8" s="51"/>
      <c r="G8" s="52"/>
      <c r="H8" s="52"/>
      <c r="I8" s="268" t="s">
        <v>162</v>
      </c>
      <c r="J8" s="268"/>
      <c r="K8" s="268"/>
      <c r="L8" s="268"/>
      <c r="M8" s="268"/>
      <c r="N8" s="268"/>
      <c r="O8" s="268"/>
      <c r="P8" s="268"/>
      <c r="Q8" s="268"/>
      <c r="R8" s="268"/>
      <c r="S8" s="268"/>
      <c r="T8" s="268"/>
      <c r="U8" s="268"/>
      <c r="V8" s="268"/>
      <c r="W8" s="268"/>
      <c r="X8" s="268"/>
      <c r="Y8" s="268"/>
      <c r="Z8" s="268"/>
      <c r="AA8" s="268"/>
      <c r="AB8" s="268"/>
      <c r="AC8" s="52"/>
      <c r="AD8" s="43"/>
      <c r="AE8" s="43"/>
    </row>
    <row r="9" spans="3:44" x14ac:dyDescent="0.35">
      <c r="C9" s="41"/>
      <c r="D9" s="41"/>
      <c r="F9" s="41"/>
      <c r="G9" s="41"/>
      <c r="H9" s="41"/>
      <c r="I9" s="53"/>
      <c r="J9" s="53"/>
      <c r="K9" s="53"/>
      <c r="L9" s="53"/>
      <c r="M9" s="53"/>
      <c r="N9" s="53"/>
      <c r="O9" s="53"/>
      <c r="P9" s="53"/>
      <c r="Q9" s="53"/>
      <c r="R9" s="53"/>
      <c r="S9" s="53"/>
      <c r="T9" s="53"/>
      <c r="U9" s="53"/>
      <c r="V9" s="43"/>
      <c r="W9" s="43"/>
      <c r="X9" s="43"/>
      <c r="Y9" s="43"/>
      <c r="Z9" s="43"/>
    </row>
    <row r="10" spans="3:44" ht="27" x14ac:dyDescent="0.5">
      <c r="C10" s="54"/>
      <c r="D10" s="54"/>
      <c r="E10" s="54"/>
      <c r="F10" s="55" t="str">
        <f>'Res gral 01'!B12</f>
        <v>Entidad Federativa: SONORA</v>
      </c>
      <c r="G10" s="208"/>
      <c r="H10" s="208"/>
      <c r="I10" s="55" t="s">
        <v>17</v>
      </c>
      <c r="J10" s="57" t="str">
        <f>'Res gral 01'!H12</f>
        <v>COMISIÓN ESTATAL DEL AGUA</v>
      </c>
      <c r="K10" s="57"/>
      <c r="L10" s="57"/>
      <c r="M10" s="56"/>
      <c r="N10" s="56"/>
      <c r="V10" s="43"/>
      <c r="W10" s="43"/>
      <c r="X10" s="43"/>
      <c r="Y10" s="43"/>
      <c r="Z10" s="43"/>
      <c r="AA10" s="58"/>
      <c r="AB10" s="59"/>
      <c r="AC10" s="59"/>
    </row>
    <row r="11" spans="3:44" ht="22.5" customHeight="1" thickBot="1" x14ac:dyDescent="0.4"/>
    <row r="12" spans="3:44" s="7" customFormat="1" ht="22.5" customHeight="1" x14ac:dyDescent="0.4">
      <c r="C12" s="273" t="s">
        <v>0</v>
      </c>
      <c r="D12" s="263" t="s">
        <v>72</v>
      </c>
      <c r="E12" s="263" t="s">
        <v>1</v>
      </c>
      <c r="F12" s="263"/>
      <c r="G12" s="263"/>
      <c r="H12" s="263" t="s">
        <v>58</v>
      </c>
      <c r="I12" s="263" t="s">
        <v>163</v>
      </c>
      <c r="J12" s="263" t="s">
        <v>32</v>
      </c>
      <c r="K12" s="263" t="s">
        <v>51</v>
      </c>
      <c r="L12" s="263" t="s">
        <v>11</v>
      </c>
      <c r="M12" s="263"/>
      <c r="N12" s="263" t="s">
        <v>31</v>
      </c>
      <c r="O12" s="263"/>
      <c r="P12" s="263"/>
      <c r="Q12" s="263"/>
      <c r="R12" s="270"/>
      <c r="S12" s="60"/>
      <c r="T12" s="273" t="s">
        <v>16</v>
      </c>
      <c r="U12" s="263"/>
      <c r="V12" s="263"/>
      <c r="W12" s="263"/>
      <c r="X12" s="263"/>
      <c r="Y12" s="263"/>
      <c r="Z12" s="263" t="s">
        <v>55</v>
      </c>
      <c r="AA12" s="263" t="s">
        <v>40</v>
      </c>
      <c r="AB12" s="263" t="s">
        <v>56</v>
      </c>
      <c r="AC12" s="270" t="s">
        <v>57</v>
      </c>
      <c r="AD12" s="61"/>
      <c r="AE12" s="61"/>
      <c r="AF12" s="259" t="s">
        <v>49</v>
      </c>
      <c r="AG12" s="260"/>
      <c r="AH12" s="260"/>
      <c r="AI12" s="260"/>
      <c r="AJ12" s="260"/>
      <c r="AK12" s="260"/>
      <c r="AM12" s="259" t="s">
        <v>228</v>
      </c>
      <c r="AN12" s="260"/>
      <c r="AO12" s="260"/>
      <c r="AP12" s="260"/>
      <c r="AQ12" s="260"/>
      <c r="AR12" s="260"/>
    </row>
    <row r="13" spans="3:44" s="7" customFormat="1" ht="22.5" customHeight="1" x14ac:dyDescent="0.4">
      <c r="C13" s="274"/>
      <c r="D13" s="264"/>
      <c r="E13" s="264"/>
      <c r="F13" s="264"/>
      <c r="G13" s="264"/>
      <c r="H13" s="264"/>
      <c r="I13" s="264"/>
      <c r="J13" s="264"/>
      <c r="K13" s="264"/>
      <c r="L13" s="264"/>
      <c r="M13" s="264"/>
      <c r="N13" s="264"/>
      <c r="O13" s="264"/>
      <c r="P13" s="264"/>
      <c r="Q13" s="264"/>
      <c r="R13" s="271"/>
      <c r="S13" s="60"/>
      <c r="T13" s="274"/>
      <c r="U13" s="264"/>
      <c r="V13" s="264"/>
      <c r="W13" s="264"/>
      <c r="X13" s="264"/>
      <c r="Y13" s="264"/>
      <c r="Z13" s="264"/>
      <c r="AA13" s="264"/>
      <c r="AB13" s="264"/>
      <c r="AC13" s="271"/>
      <c r="AD13" s="61"/>
      <c r="AE13" s="61"/>
      <c r="AF13" s="261"/>
      <c r="AG13" s="262"/>
      <c r="AH13" s="262"/>
      <c r="AI13" s="262"/>
      <c r="AJ13" s="262"/>
      <c r="AK13" s="262"/>
      <c r="AM13" s="261"/>
      <c r="AN13" s="262"/>
      <c r="AO13" s="262"/>
      <c r="AP13" s="262"/>
      <c r="AQ13" s="262"/>
      <c r="AR13" s="262"/>
    </row>
    <row r="14" spans="3:44" s="7" customFormat="1" ht="53.25" customHeight="1" thickBot="1" x14ac:dyDescent="0.45">
      <c r="C14" s="275"/>
      <c r="D14" s="265"/>
      <c r="E14" s="62" t="s">
        <v>2</v>
      </c>
      <c r="F14" s="62" t="s">
        <v>3</v>
      </c>
      <c r="G14" s="62" t="s">
        <v>4</v>
      </c>
      <c r="H14" s="265"/>
      <c r="I14" s="265"/>
      <c r="J14" s="265"/>
      <c r="K14" s="62" t="s">
        <v>30</v>
      </c>
      <c r="L14" s="62" t="s">
        <v>12</v>
      </c>
      <c r="M14" s="62" t="s">
        <v>13</v>
      </c>
      <c r="N14" s="62" t="s">
        <v>5</v>
      </c>
      <c r="O14" s="62" t="s">
        <v>6</v>
      </c>
      <c r="P14" s="62" t="s">
        <v>7</v>
      </c>
      <c r="Q14" s="62" t="s">
        <v>9</v>
      </c>
      <c r="R14" s="63" t="s">
        <v>10</v>
      </c>
      <c r="S14" s="60"/>
      <c r="T14" s="64" t="s">
        <v>8</v>
      </c>
      <c r="U14" s="62" t="s">
        <v>14</v>
      </c>
      <c r="V14" s="62" t="s">
        <v>15</v>
      </c>
      <c r="W14" s="62" t="s">
        <v>66</v>
      </c>
      <c r="X14" s="62" t="s">
        <v>67</v>
      </c>
      <c r="Y14" s="62" t="s">
        <v>18</v>
      </c>
      <c r="Z14" s="265"/>
      <c r="AA14" s="265"/>
      <c r="AB14" s="265"/>
      <c r="AC14" s="272"/>
      <c r="AD14" s="61"/>
      <c r="AE14" s="61"/>
      <c r="AF14" s="218" t="s">
        <v>8</v>
      </c>
      <c r="AG14" s="219" t="s">
        <v>14</v>
      </c>
      <c r="AH14" s="219" t="s">
        <v>15</v>
      </c>
      <c r="AI14" s="219" t="s">
        <v>66</v>
      </c>
      <c r="AJ14" s="219" t="s">
        <v>67</v>
      </c>
      <c r="AK14" s="219" t="s">
        <v>18</v>
      </c>
      <c r="AM14" s="218" t="s">
        <v>8</v>
      </c>
      <c r="AN14" s="219" t="s">
        <v>14</v>
      </c>
      <c r="AO14" s="219" t="s">
        <v>15</v>
      </c>
      <c r="AP14" s="219" t="s">
        <v>66</v>
      </c>
      <c r="AQ14" s="219" t="s">
        <v>67</v>
      </c>
      <c r="AR14" s="219" t="s">
        <v>18</v>
      </c>
    </row>
    <row r="15" spans="3:44" ht="44.25" customHeight="1" x14ac:dyDescent="0.35">
      <c r="C15" s="65"/>
      <c r="D15" s="65"/>
      <c r="E15" s="66" t="s">
        <v>46</v>
      </c>
      <c r="F15" s="65"/>
      <c r="G15" s="65"/>
      <c r="H15" s="65"/>
      <c r="I15" s="65"/>
      <c r="J15" s="65"/>
      <c r="K15" s="65"/>
      <c r="L15" s="65"/>
      <c r="M15" s="65"/>
      <c r="N15" s="65"/>
      <c r="O15" s="65"/>
      <c r="P15" s="65"/>
      <c r="Q15" s="65"/>
      <c r="R15" s="65"/>
      <c r="S15" s="65"/>
      <c r="T15" s="65"/>
      <c r="U15" s="65"/>
      <c r="V15" s="65"/>
      <c r="W15" s="65"/>
      <c r="X15" s="65"/>
      <c r="Y15" s="65"/>
      <c r="Z15" s="65"/>
      <c r="AA15" s="65"/>
      <c r="AB15" s="65"/>
      <c r="AC15" s="65"/>
    </row>
    <row r="16" spans="3:44" ht="75" hidden="1" customHeight="1" x14ac:dyDescent="0.35">
      <c r="C16" s="67"/>
      <c r="D16" s="67"/>
      <c r="E16" s="67"/>
      <c r="F16" s="68"/>
      <c r="G16" s="68"/>
      <c r="H16" s="69"/>
      <c r="I16" s="69"/>
      <c r="J16" s="69"/>
      <c r="K16" s="70"/>
      <c r="L16" s="71"/>
      <c r="M16" s="71"/>
      <c r="N16" s="71"/>
      <c r="O16" s="71"/>
      <c r="P16" s="71"/>
      <c r="Q16" s="71"/>
      <c r="R16" s="71"/>
      <c r="S16" s="72"/>
      <c r="T16" s="71"/>
      <c r="U16" s="71"/>
      <c r="V16" s="71"/>
      <c r="W16" s="71"/>
      <c r="X16" s="71"/>
      <c r="Y16" s="71">
        <f>SUM(T16:X16)</f>
        <v>0</v>
      </c>
      <c r="Z16" s="73"/>
      <c r="AA16" s="74"/>
      <c r="AB16" s="75"/>
      <c r="AC16" s="76"/>
    </row>
    <row r="17" spans="3:44" ht="75" customHeight="1" x14ac:dyDescent="0.35">
      <c r="C17" s="67">
        <v>1</v>
      </c>
      <c r="D17" s="67" t="s">
        <v>168</v>
      </c>
      <c r="E17" s="67">
        <v>260420101</v>
      </c>
      <c r="F17" s="68" t="s">
        <v>169</v>
      </c>
      <c r="G17" s="68" t="s">
        <v>170</v>
      </c>
      <c r="H17" s="69" t="s">
        <v>171</v>
      </c>
      <c r="I17" s="70" t="s">
        <v>172</v>
      </c>
      <c r="J17" s="69" t="s">
        <v>106</v>
      </c>
      <c r="K17" s="70" t="s">
        <v>114</v>
      </c>
      <c r="L17" s="71" t="s">
        <v>173</v>
      </c>
      <c r="M17" s="212">
        <v>1</v>
      </c>
      <c r="N17" s="77">
        <v>0</v>
      </c>
      <c r="O17" s="77">
        <v>1263</v>
      </c>
      <c r="P17" s="77">
        <v>614</v>
      </c>
      <c r="Q17" s="77">
        <v>121</v>
      </c>
      <c r="R17" s="77">
        <v>2</v>
      </c>
      <c r="S17" s="72"/>
      <c r="T17" s="211">
        <v>2362937.5699999998</v>
      </c>
      <c r="U17" s="211">
        <v>2362937.56</v>
      </c>
      <c r="V17" s="211">
        <v>0</v>
      </c>
      <c r="W17" s="211">
        <v>0</v>
      </c>
      <c r="X17" s="211">
        <v>0</v>
      </c>
      <c r="Y17" s="212">
        <f t="shared" ref="Y17:Y35" si="0">SUM(T17:X17)</f>
        <v>4725875.13</v>
      </c>
      <c r="Z17" s="223">
        <f>T17/Y17</f>
        <v>0.50000000105800513</v>
      </c>
      <c r="AA17" s="74"/>
      <c r="AB17" s="75" t="s">
        <v>229</v>
      </c>
      <c r="AC17" s="76" t="s">
        <v>230</v>
      </c>
      <c r="AF17" s="220">
        <v>47258.75</v>
      </c>
      <c r="AG17" s="220">
        <v>47258.75</v>
      </c>
      <c r="AH17" s="220">
        <v>0</v>
      </c>
      <c r="AI17" s="220">
        <v>0</v>
      </c>
      <c r="AJ17" s="220">
        <v>0</v>
      </c>
      <c r="AK17" s="221">
        <f t="shared" ref="AK17:AK32" si="1">SUM(AF17:AJ17)</f>
        <v>94517.5</v>
      </c>
      <c r="AM17" s="220">
        <v>23629.37</v>
      </c>
      <c r="AN17" s="220">
        <v>23629.37</v>
      </c>
      <c r="AO17" s="220">
        <v>0</v>
      </c>
      <c r="AP17" s="220">
        <v>0</v>
      </c>
      <c r="AQ17" s="220">
        <v>0</v>
      </c>
      <c r="AR17" s="221">
        <f t="shared" ref="AR17:AR32" si="2">SUM(AM17:AQ17)</f>
        <v>47258.74</v>
      </c>
    </row>
    <row r="18" spans="3:44" ht="75" customHeight="1" x14ac:dyDescent="0.35">
      <c r="C18" s="67">
        <v>2</v>
      </c>
      <c r="D18" s="67" t="s">
        <v>174</v>
      </c>
      <c r="E18" s="67">
        <v>260420068</v>
      </c>
      <c r="F18" s="68" t="s">
        <v>169</v>
      </c>
      <c r="G18" s="68" t="s">
        <v>175</v>
      </c>
      <c r="H18" s="69" t="s">
        <v>176</v>
      </c>
      <c r="I18" s="70" t="s">
        <v>177</v>
      </c>
      <c r="J18" s="69" t="s">
        <v>106</v>
      </c>
      <c r="K18" s="70" t="s">
        <v>114</v>
      </c>
      <c r="L18" s="71" t="s">
        <v>173</v>
      </c>
      <c r="M18" s="212">
        <v>1</v>
      </c>
      <c r="N18" s="77">
        <v>0</v>
      </c>
      <c r="O18" s="77">
        <v>412</v>
      </c>
      <c r="P18" s="77">
        <v>197</v>
      </c>
      <c r="Q18" s="77">
        <v>162</v>
      </c>
      <c r="R18" s="77">
        <v>4</v>
      </c>
      <c r="S18" s="72"/>
      <c r="T18" s="211">
        <v>1226883.1499999999</v>
      </c>
      <c r="U18" s="211">
        <v>1226883.1399999999</v>
      </c>
      <c r="V18" s="211">
        <v>0</v>
      </c>
      <c r="W18" s="211">
        <v>0</v>
      </c>
      <c r="X18" s="211">
        <v>0</v>
      </c>
      <c r="Y18" s="212">
        <f t="shared" si="0"/>
        <v>2453766.29</v>
      </c>
      <c r="Z18" s="223">
        <f t="shared" ref="Z18:Z32" si="3">T18/Y18</f>
        <v>0.5000000020376838</v>
      </c>
      <c r="AA18" s="74"/>
      <c r="AB18" s="75" t="s">
        <v>229</v>
      </c>
      <c r="AC18" s="76" t="s">
        <v>230</v>
      </c>
      <c r="AF18" s="220">
        <v>24537.67</v>
      </c>
      <c r="AG18" s="220">
        <v>24537.66</v>
      </c>
      <c r="AH18" s="220">
        <v>0</v>
      </c>
      <c r="AI18" s="220">
        <v>0</v>
      </c>
      <c r="AJ18" s="220">
        <v>0</v>
      </c>
      <c r="AK18" s="221">
        <f t="shared" si="1"/>
        <v>49075.33</v>
      </c>
      <c r="AM18" s="220">
        <v>12268.82</v>
      </c>
      <c r="AN18" s="220">
        <v>12268.83</v>
      </c>
      <c r="AO18" s="220">
        <v>0</v>
      </c>
      <c r="AP18" s="220">
        <v>0</v>
      </c>
      <c r="AQ18" s="220">
        <v>0</v>
      </c>
      <c r="AR18" s="221">
        <f t="shared" si="2"/>
        <v>24537.65</v>
      </c>
    </row>
    <row r="19" spans="3:44" ht="75" customHeight="1" x14ac:dyDescent="0.35">
      <c r="C19" s="67">
        <v>3</v>
      </c>
      <c r="D19" s="67" t="s">
        <v>178</v>
      </c>
      <c r="E19" s="67">
        <v>260420048</v>
      </c>
      <c r="F19" s="68" t="s">
        <v>169</v>
      </c>
      <c r="G19" s="68" t="s">
        <v>179</v>
      </c>
      <c r="H19" s="69" t="s">
        <v>171</v>
      </c>
      <c r="I19" s="70" t="s">
        <v>180</v>
      </c>
      <c r="J19" s="69" t="s">
        <v>106</v>
      </c>
      <c r="K19" s="70" t="s">
        <v>114</v>
      </c>
      <c r="L19" s="71" t="s">
        <v>173</v>
      </c>
      <c r="M19" s="212">
        <v>1</v>
      </c>
      <c r="N19" s="77">
        <v>0</v>
      </c>
      <c r="O19" s="77">
        <v>940</v>
      </c>
      <c r="P19" s="77">
        <v>456</v>
      </c>
      <c r="Q19" s="77">
        <v>85</v>
      </c>
      <c r="R19" s="77">
        <v>3</v>
      </c>
      <c r="S19" s="72"/>
      <c r="T19" s="211">
        <v>881238.69</v>
      </c>
      <c r="U19" s="211">
        <v>881238.68</v>
      </c>
      <c r="V19" s="211">
        <v>0</v>
      </c>
      <c r="W19" s="211">
        <v>0</v>
      </c>
      <c r="X19" s="211">
        <v>0</v>
      </c>
      <c r="Y19" s="212">
        <f t="shared" si="0"/>
        <v>1762477.37</v>
      </c>
      <c r="Z19" s="223">
        <f t="shared" si="3"/>
        <v>0.50000000283691581</v>
      </c>
      <c r="AA19" s="74"/>
      <c r="AB19" s="75" t="s">
        <v>229</v>
      </c>
      <c r="AC19" s="76" t="s">
        <v>230</v>
      </c>
      <c r="AF19" s="220">
        <v>17624.78</v>
      </c>
      <c r="AG19" s="220">
        <v>17624.77</v>
      </c>
      <c r="AH19" s="220">
        <v>0</v>
      </c>
      <c r="AI19" s="220">
        <v>0</v>
      </c>
      <c r="AJ19" s="220">
        <v>0</v>
      </c>
      <c r="AK19" s="221">
        <f t="shared" si="1"/>
        <v>35249.550000000003</v>
      </c>
      <c r="AM19" s="220">
        <v>8812.39</v>
      </c>
      <c r="AN19" s="220">
        <v>8812.39</v>
      </c>
      <c r="AO19" s="220">
        <v>0</v>
      </c>
      <c r="AP19" s="220">
        <v>0</v>
      </c>
      <c r="AQ19" s="220">
        <v>0</v>
      </c>
      <c r="AR19" s="221">
        <f t="shared" si="2"/>
        <v>17624.78</v>
      </c>
    </row>
    <row r="20" spans="3:44" ht="75" customHeight="1" x14ac:dyDescent="0.35">
      <c r="C20" s="67">
        <v>4</v>
      </c>
      <c r="D20" s="67" t="s">
        <v>181</v>
      </c>
      <c r="E20" s="67">
        <v>260420006</v>
      </c>
      <c r="F20" s="68" t="s">
        <v>169</v>
      </c>
      <c r="G20" s="68" t="s">
        <v>182</v>
      </c>
      <c r="H20" s="69" t="s">
        <v>171</v>
      </c>
      <c r="I20" s="70" t="s">
        <v>183</v>
      </c>
      <c r="J20" s="69" t="s">
        <v>106</v>
      </c>
      <c r="K20" s="70" t="s">
        <v>114</v>
      </c>
      <c r="L20" s="71" t="s">
        <v>173</v>
      </c>
      <c r="M20" s="212">
        <v>1</v>
      </c>
      <c r="N20" s="77">
        <v>0</v>
      </c>
      <c r="O20" s="77">
        <v>1234</v>
      </c>
      <c r="P20" s="77">
        <v>633</v>
      </c>
      <c r="Q20" s="77">
        <v>62</v>
      </c>
      <c r="R20" s="77">
        <v>1</v>
      </c>
      <c r="S20" s="72"/>
      <c r="T20" s="211">
        <v>1982017.57</v>
      </c>
      <c r="U20" s="211">
        <v>1982017.57</v>
      </c>
      <c r="V20" s="211">
        <v>0</v>
      </c>
      <c r="W20" s="211">
        <v>0</v>
      </c>
      <c r="X20" s="211">
        <v>0</v>
      </c>
      <c r="Y20" s="212">
        <f t="shared" si="0"/>
        <v>3964035.14</v>
      </c>
      <c r="Z20" s="223">
        <f t="shared" si="3"/>
        <v>0.5</v>
      </c>
      <c r="AA20" s="74"/>
      <c r="AB20" s="75" t="s">
        <v>229</v>
      </c>
      <c r="AC20" s="76" t="s">
        <v>230</v>
      </c>
      <c r="AF20" s="220">
        <v>39640.35</v>
      </c>
      <c r="AG20" s="220">
        <v>39640.35</v>
      </c>
      <c r="AH20" s="220">
        <v>0</v>
      </c>
      <c r="AI20" s="220">
        <v>0</v>
      </c>
      <c r="AJ20" s="220">
        <v>0</v>
      </c>
      <c r="AK20" s="221">
        <f t="shared" si="1"/>
        <v>79280.7</v>
      </c>
      <c r="AM20" s="220">
        <v>19820.189999999999</v>
      </c>
      <c r="AN20" s="220">
        <v>19820.18</v>
      </c>
      <c r="AO20" s="220">
        <v>0</v>
      </c>
      <c r="AP20" s="220">
        <v>0</v>
      </c>
      <c r="AQ20" s="220">
        <v>0</v>
      </c>
      <c r="AR20" s="221">
        <f t="shared" si="2"/>
        <v>39640.369999999995</v>
      </c>
    </row>
    <row r="21" spans="3:44" ht="75" customHeight="1" x14ac:dyDescent="0.35">
      <c r="C21" s="67">
        <v>5</v>
      </c>
      <c r="D21" s="67" t="s">
        <v>184</v>
      </c>
      <c r="E21" s="67">
        <v>260420380</v>
      </c>
      <c r="F21" s="68" t="s">
        <v>169</v>
      </c>
      <c r="G21" s="68" t="s">
        <v>185</v>
      </c>
      <c r="H21" s="69" t="s">
        <v>176</v>
      </c>
      <c r="I21" s="70" t="s">
        <v>186</v>
      </c>
      <c r="J21" s="69" t="s">
        <v>106</v>
      </c>
      <c r="K21" s="70" t="s">
        <v>114</v>
      </c>
      <c r="L21" s="71" t="s">
        <v>173</v>
      </c>
      <c r="M21" s="212">
        <v>1</v>
      </c>
      <c r="N21" s="77">
        <v>0</v>
      </c>
      <c r="O21" s="77">
        <v>1099</v>
      </c>
      <c r="P21" s="77">
        <v>534</v>
      </c>
      <c r="Q21" s="77">
        <v>251</v>
      </c>
      <c r="R21" s="77">
        <v>0</v>
      </c>
      <c r="S21" s="72"/>
      <c r="T21" s="211">
        <v>799397.81</v>
      </c>
      <c r="U21" s="211">
        <v>799397.81</v>
      </c>
      <c r="V21" s="211">
        <v>0</v>
      </c>
      <c r="W21" s="211">
        <v>0</v>
      </c>
      <c r="X21" s="211">
        <v>0</v>
      </c>
      <c r="Y21" s="212">
        <f t="shared" si="0"/>
        <v>1598795.62</v>
      </c>
      <c r="Z21" s="223">
        <f t="shared" si="3"/>
        <v>0.5</v>
      </c>
      <c r="AA21" s="74"/>
      <c r="AB21" s="75" t="s">
        <v>229</v>
      </c>
      <c r="AC21" s="76" t="s">
        <v>230</v>
      </c>
      <c r="AF21" s="220">
        <v>15987.96</v>
      </c>
      <c r="AG21" s="220">
        <v>15987.95</v>
      </c>
      <c r="AH21" s="220">
        <v>0</v>
      </c>
      <c r="AI21" s="220">
        <v>0</v>
      </c>
      <c r="AJ21" s="220">
        <v>0</v>
      </c>
      <c r="AK21" s="221">
        <f t="shared" si="1"/>
        <v>31975.91</v>
      </c>
      <c r="AM21" s="220">
        <v>7993.98</v>
      </c>
      <c r="AN21" s="220">
        <v>7993.98</v>
      </c>
      <c r="AO21" s="220">
        <v>0</v>
      </c>
      <c r="AP21" s="220">
        <v>0</v>
      </c>
      <c r="AQ21" s="220">
        <v>0</v>
      </c>
      <c r="AR21" s="221">
        <f t="shared" si="2"/>
        <v>15987.96</v>
      </c>
    </row>
    <row r="22" spans="3:44" ht="75" customHeight="1" x14ac:dyDescent="0.35">
      <c r="C22" s="67">
        <v>6</v>
      </c>
      <c r="D22" s="67" t="s">
        <v>187</v>
      </c>
      <c r="E22" s="67">
        <v>260420018</v>
      </c>
      <c r="F22" s="68" t="s">
        <v>169</v>
      </c>
      <c r="G22" s="68" t="s">
        <v>188</v>
      </c>
      <c r="H22" s="69" t="s">
        <v>176</v>
      </c>
      <c r="I22" s="70" t="s">
        <v>189</v>
      </c>
      <c r="J22" s="69" t="s">
        <v>106</v>
      </c>
      <c r="K22" s="70" t="s">
        <v>114</v>
      </c>
      <c r="L22" s="71" t="s">
        <v>173</v>
      </c>
      <c r="M22" s="212">
        <v>1</v>
      </c>
      <c r="N22" s="77">
        <v>0</v>
      </c>
      <c r="O22" s="77">
        <v>676</v>
      </c>
      <c r="P22" s="77">
        <v>328</v>
      </c>
      <c r="Q22" s="77">
        <v>241</v>
      </c>
      <c r="R22" s="77">
        <v>3</v>
      </c>
      <c r="S22" s="72"/>
      <c r="T22" s="211">
        <v>1275379.05</v>
      </c>
      <c r="U22" s="211">
        <v>1275379.04</v>
      </c>
      <c r="V22" s="211">
        <v>0</v>
      </c>
      <c r="W22" s="211">
        <v>0</v>
      </c>
      <c r="X22" s="211">
        <v>0</v>
      </c>
      <c r="Y22" s="212">
        <f t="shared" si="0"/>
        <v>2550758.09</v>
      </c>
      <c r="Z22" s="223">
        <f t="shared" si="3"/>
        <v>0.50000000196020167</v>
      </c>
      <c r="AA22" s="74"/>
      <c r="AB22" s="75" t="s">
        <v>229</v>
      </c>
      <c r="AC22" s="76" t="s">
        <v>230</v>
      </c>
      <c r="AF22" s="220">
        <v>25507.58</v>
      </c>
      <c r="AG22" s="220">
        <v>25507.58</v>
      </c>
      <c r="AH22" s="220">
        <v>0</v>
      </c>
      <c r="AI22" s="220">
        <v>0</v>
      </c>
      <c r="AJ22" s="220">
        <v>0</v>
      </c>
      <c r="AK22" s="221">
        <f t="shared" si="1"/>
        <v>51015.16</v>
      </c>
      <c r="AM22" s="220">
        <v>12753.79</v>
      </c>
      <c r="AN22" s="220">
        <v>12753.79</v>
      </c>
      <c r="AO22" s="220">
        <v>0</v>
      </c>
      <c r="AP22" s="220">
        <v>0</v>
      </c>
      <c r="AQ22" s="220">
        <v>0</v>
      </c>
      <c r="AR22" s="221">
        <f t="shared" si="2"/>
        <v>25507.58</v>
      </c>
    </row>
    <row r="23" spans="3:44" ht="75" customHeight="1" x14ac:dyDescent="0.35">
      <c r="C23" s="67">
        <v>7</v>
      </c>
      <c r="D23" s="67" t="s">
        <v>190</v>
      </c>
      <c r="E23" s="69" t="s">
        <v>191</v>
      </c>
      <c r="F23" s="68" t="s">
        <v>169</v>
      </c>
      <c r="G23" s="68" t="s">
        <v>192</v>
      </c>
      <c r="H23" s="69" t="s">
        <v>193</v>
      </c>
      <c r="I23" s="70" t="s">
        <v>194</v>
      </c>
      <c r="J23" s="69" t="s">
        <v>106</v>
      </c>
      <c r="K23" s="70" t="s">
        <v>114</v>
      </c>
      <c r="L23" s="71" t="s">
        <v>173</v>
      </c>
      <c r="M23" s="212">
        <v>1</v>
      </c>
      <c r="N23" s="77">
        <v>0</v>
      </c>
      <c r="O23" s="77">
        <v>1052</v>
      </c>
      <c r="P23" s="77">
        <v>546</v>
      </c>
      <c r="Q23" s="77">
        <v>508</v>
      </c>
      <c r="R23" s="77">
        <v>2</v>
      </c>
      <c r="S23" s="72"/>
      <c r="T23" s="211">
        <v>3313777.7</v>
      </c>
      <c r="U23" s="211">
        <v>3313777.7</v>
      </c>
      <c r="V23" s="211">
        <v>0</v>
      </c>
      <c r="W23" s="211">
        <v>0</v>
      </c>
      <c r="X23" s="211">
        <v>0</v>
      </c>
      <c r="Y23" s="212">
        <f t="shared" si="0"/>
        <v>6627555.4000000004</v>
      </c>
      <c r="Z23" s="223">
        <f t="shared" si="3"/>
        <v>0.5</v>
      </c>
      <c r="AA23" s="74"/>
      <c r="AB23" s="75" t="s">
        <v>229</v>
      </c>
      <c r="AC23" s="76" t="s">
        <v>230</v>
      </c>
      <c r="AF23" s="220">
        <v>66275.55</v>
      </c>
      <c r="AG23" s="220">
        <v>66275.56</v>
      </c>
      <c r="AH23" s="220">
        <v>0</v>
      </c>
      <c r="AI23" s="220">
        <v>0</v>
      </c>
      <c r="AJ23" s="220">
        <v>0</v>
      </c>
      <c r="AK23" s="221">
        <f t="shared" si="1"/>
        <v>132551.10999999999</v>
      </c>
      <c r="AM23" s="220">
        <v>33137.78</v>
      </c>
      <c r="AN23" s="220">
        <v>33137.78</v>
      </c>
      <c r="AO23" s="220">
        <v>0</v>
      </c>
      <c r="AP23" s="220">
        <v>0</v>
      </c>
      <c r="AQ23" s="220">
        <v>0</v>
      </c>
      <c r="AR23" s="221">
        <f t="shared" si="2"/>
        <v>66275.56</v>
      </c>
    </row>
    <row r="24" spans="3:44" ht="75" customHeight="1" x14ac:dyDescent="0.35">
      <c r="C24" s="67">
        <v>8</v>
      </c>
      <c r="D24" s="67" t="s">
        <v>195</v>
      </c>
      <c r="E24" s="67">
        <v>260420300</v>
      </c>
      <c r="F24" s="68" t="s">
        <v>169</v>
      </c>
      <c r="G24" s="68" t="s">
        <v>196</v>
      </c>
      <c r="H24" s="69" t="s">
        <v>176</v>
      </c>
      <c r="I24" s="70" t="s">
        <v>197</v>
      </c>
      <c r="J24" s="69" t="s">
        <v>106</v>
      </c>
      <c r="K24" s="70" t="s">
        <v>114</v>
      </c>
      <c r="L24" s="71" t="s">
        <v>173</v>
      </c>
      <c r="M24" s="212">
        <v>1</v>
      </c>
      <c r="N24" s="77">
        <v>0</v>
      </c>
      <c r="O24" s="77">
        <v>1244</v>
      </c>
      <c r="P24" s="77">
        <v>753</v>
      </c>
      <c r="Q24" s="77">
        <v>753</v>
      </c>
      <c r="R24" s="77">
        <v>2</v>
      </c>
      <c r="S24" s="72"/>
      <c r="T24" s="211">
        <v>738104.25</v>
      </c>
      <c r="U24" s="211">
        <v>738104.24</v>
      </c>
      <c r="V24" s="211">
        <v>0</v>
      </c>
      <c r="W24" s="211">
        <v>0</v>
      </c>
      <c r="X24" s="211">
        <v>0</v>
      </c>
      <c r="Y24" s="212">
        <f t="shared" si="0"/>
        <v>1476208.49</v>
      </c>
      <c r="Z24" s="223">
        <f t="shared" si="3"/>
        <v>0.50000000338705541</v>
      </c>
      <c r="AA24" s="74"/>
      <c r="AB24" s="75" t="s">
        <v>229</v>
      </c>
      <c r="AC24" s="76" t="s">
        <v>230</v>
      </c>
      <c r="AF24" s="220">
        <v>14762.08</v>
      </c>
      <c r="AG24" s="220">
        <v>14762.09</v>
      </c>
      <c r="AH24" s="220">
        <v>0</v>
      </c>
      <c r="AI24" s="220">
        <v>0</v>
      </c>
      <c r="AJ24" s="220">
        <v>0</v>
      </c>
      <c r="AK24" s="221">
        <f t="shared" si="1"/>
        <v>29524.17</v>
      </c>
      <c r="AM24" s="220">
        <v>7381.04</v>
      </c>
      <c r="AN24" s="220">
        <v>7381.04</v>
      </c>
      <c r="AO24" s="220">
        <v>0</v>
      </c>
      <c r="AP24" s="220">
        <v>0</v>
      </c>
      <c r="AQ24" s="220">
        <v>0</v>
      </c>
      <c r="AR24" s="221">
        <f t="shared" si="2"/>
        <v>14762.08</v>
      </c>
    </row>
    <row r="25" spans="3:44" ht="75" customHeight="1" x14ac:dyDescent="0.35">
      <c r="C25" s="67">
        <v>9</v>
      </c>
      <c r="D25" s="67" t="s">
        <v>198</v>
      </c>
      <c r="E25" s="67">
        <v>260460001</v>
      </c>
      <c r="F25" s="68" t="s">
        <v>199</v>
      </c>
      <c r="G25" s="68" t="s">
        <v>199</v>
      </c>
      <c r="H25" s="69" t="s">
        <v>171</v>
      </c>
      <c r="I25" s="70" t="s">
        <v>200</v>
      </c>
      <c r="J25" s="69" t="s">
        <v>106</v>
      </c>
      <c r="K25" s="70" t="s">
        <v>114</v>
      </c>
      <c r="L25" s="71" t="s">
        <v>173</v>
      </c>
      <c r="M25" s="212">
        <v>1</v>
      </c>
      <c r="N25" s="77">
        <v>0</v>
      </c>
      <c r="O25" s="77">
        <v>474</v>
      </c>
      <c r="P25" s="77">
        <v>259</v>
      </c>
      <c r="Q25" s="77">
        <v>0</v>
      </c>
      <c r="R25" s="77">
        <v>0</v>
      </c>
      <c r="S25" s="72"/>
      <c r="T25" s="211">
        <v>2038667.71</v>
      </c>
      <c r="U25" s="211">
        <v>2038667.71</v>
      </c>
      <c r="V25" s="211">
        <v>0</v>
      </c>
      <c r="W25" s="211">
        <v>0</v>
      </c>
      <c r="X25" s="211">
        <v>0</v>
      </c>
      <c r="Y25" s="212">
        <f t="shared" si="0"/>
        <v>4077335.42</v>
      </c>
      <c r="Z25" s="223">
        <f t="shared" si="3"/>
        <v>0.5</v>
      </c>
      <c r="AA25" s="74"/>
      <c r="AB25" s="75" t="s">
        <v>231</v>
      </c>
      <c r="AC25" s="76" t="s">
        <v>36</v>
      </c>
      <c r="AF25" s="220">
        <v>40773.35</v>
      </c>
      <c r="AG25" s="220">
        <v>40773.360000000001</v>
      </c>
      <c r="AH25" s="220">
        <v>0</v>
      </c>
      <c r="AI25" s="220">
        <v>0</v>
      </c>
      <c r="AJ25" s="220">
        <v>0</v>
      </c>
      <c r="AK25" s="221">
        <f t="shared" si="1"/>
        <v>81546.709999999992</v>
      </c>
      <c r="AM25" s="220">
        <v>20386.68</v>
      </c>
      <c r="AN25" s="220">
        <v>20386.68</v>
      </c>
      <c r="AO25" s="220">
        <v>0</v>
      </c>
      <c r="AP25" s="220">
        <v>0</v>
      </c>
      <c r="AQ25" s="220">
        <v>0</v>
      </c>
      <c r="AR25" s="221">
        <f t="shared" si="2"/>
        <v>40773.360000000001</v>
      </c>
    </row>
    <row r="26" spans="3:44" ht="75" customHeight="1" x14ac:dyDescent="0.35">
      <c r="C26" s="67">
        <v>10</v>
      </c>
      <c r="D26" s="67" t="s">
        <v>201</v>
      </c>
      <c r="E26" s="67">
        <v>260020046</v>
      </c>
      <c r="F26" s="68" t="s">
        <v>202</v>
      </c>
      <c r="G26" s="68" t="s">
        <v>203</v>
      </c>
      <c r="H26" s="69" t="s">
        <v>171</v>
      </c>
      <c r="I26" s="70" t="s">
        <v>204</v>
      </c>
      <c r="J26" s="69" t="s">
        <v>106</v>
      </c>
      <c r="K26" s="70" t="s">
        <v>108</v>
      </c>
      <c r="L26" s="71" t="s">
        <v>205</v>
      </c>
      <c r="M26" s="212">
        <v>1</v>
      </c>
      <c r="N26" s="77">
        <v>0</v>
      </c>
      <c r="O26" s="77">
        <v>116</v>
      </c>
      <c r="P26" s="77">
        <v>52</v>
      </c>
      <c r="Q26" s="77">
        <v>0</v>
      </c>
      <c r="R26" s="77">
        <v>1</v>
      </c>
      <c r="S26" s="72"/>
      <c r="T26" s="211">
        <v>1143186.8600000001</v>
      </c>
      <c r="U26" s="211">
        <v>1143186.8500000001</v>
      </c>
      <c r="V26" s="211">
        <v>0</v>
      </c>
      <c r="W26" s="211">
        <v>0</v>
      </c>
      <c r="X26" s="211">
        <v>0</v>
      </c>
      <c r="Y26" s="212">
        <f t="shared" si="0"/>
        <v>2286373.71</v>
      </c>
      <c r="Z26" s="223">
        <f t="shared" si="3"/>
        <v>0.50000000218686913</v>
      </c>
      <c r="AA26" s="74"/>
      <c r="AB26" s="75" t="s">
        <v>229</v>
      </c>
      <c r="AC26" s="76" t="s">
        <v>232</v>
      </c>
      <c r="AF26" s="220">
        <v>22863.73</v>
      </c>
      <c r="AG26" s="220">
        <v>22863.74</v>
      </c>
      <c r="AH26" s="220">
        <v>0</v>
      </c>
      <c r="AI26" s="220">
        <v>0</v>
      </c>
      <c r="AJ26" s="220">
        <v>0</v>
      </c>
      <c r="AK26" s="221">
        <f t="shared" si="1"/>
        <v>45727.47</v>
      </c>
      <c r="AM26" s="220">
        <v>11431.87</v>
      </c>
      <c r="AN26" s="220">
        <v>11431.87</v>
      </c>
      <c r="AO26" s="220">
        <v>0</v>
      </c>
      <c r="AP26" s="220">
        <v>0</v>
      </c>
      <c r="AQ26" s="220">
        <v>0</v>
      </c>
      <c r="AR26" s="221">
        <f t="shared" si="2"/>
        <v>22863.74</v>
      </c>
    </row>
    <row r="27" spans="3:44" ht="75" customHeight="1" x14ac:dyDescent="0.35">
      <c r="C27" s="67">
        <v>11</v>
      </c>
      <c r="D27" s="67" t="s">
        <v>206</v>
      </c>
      <c r="E27" s="67">
        <v>260520058</v>
      </c>
      <c r="F27" s="68" t="s">
        <v>207</v>
      </c>
      <c r="G27" s="68" t="s">
        <v>208</v>
      </c>
      <c r="H27" s="69" t="s">
        <v>171</v>
      </c>
      <c r="I27" s="70" t="s">
        <v>209</v>
      </c>
      <c r="J27" s="69" t="s">
        <v>105</v>
      </c>
      <c r="K27" s="70" t="s">
        <v>112</v>
      </c>
      <c r="L27" s="71" t="s">
        <v>210</v>
      </c>
      <c r="M27" s="212">
        <v>1</v>
      </c>
      <c r="N27" s="77">
        <v>147</v>
      </c>
      <c r="O27" s="77">
        <v>0</v>
      </c>
      <c r="P27" s="77">
        <v>68</v>
      </c>
      <c r="Q27" s="77">
        <v>0</v>
      </c>
      <c r="R27" s="77">
        <v>0</v>
      </c>
      <c r="S27" s="72"/>
      <c r="T27" s="211">
        <v>549050.4</v>
      </c>
      <c r="U27" s="211">
        <v>549050.4</v>
      </c>
      <c r="V27" s="211">
        <v>0</v>
      </c>
      <c r="W27" s="211">
        <v>0</v>
      </c>
      <c r="X27" s="211">
        <v>0</v>
      </c>
      <c r="Y27" s="212">
        <f t="shared" si="0"/>
        <v>1098100.8</v>
      </c>
      <c r="Z27" s="223">
        <f t="shared" si="3"/>
        <v>0.5</v>
      </c>
      <c r="AA27" s="74"/>
      <c r="AB27" s="75" t="s">
        <v>233</v>
      </c>
      <c r="AC27" s="76" t="s">
        <v>36</v>
      </c>
      <c r="AF27" s="220">
        <v>10981.01</v>
      </c>
      <c r="AG27" s="220">
        <v>10981.01</v>
      </c>
      <c r="AH27" s="220">
        <v>0</v>
      </c>
      <c r="AI27" s="220">
        <v>0</v>
      </c>
      <c r="AJ27" s="220">
        <v>0</v>
      </c>
      <c r="AK27" s="221">
        <f t="shared" si="1"/>
        <v>21962.02</v>
      </c>
      <c r="AM27" s="220">
        <v>5490.5</v>
      </c>
      <c r="AN27" s="220">
        <v>5490.5</v>
      </c>
      <c r="AO27" s="220">
        <v>0</v>
      </c>
      <c r="AP27" s="220">
        <v>0</v>
      </c>
      <c r="AQ27" s="220">
        <v>0</v>
      </c>
      <c r="AR27" s="221">
        <f t="shared" si="2"/>
        <v>10981</v>
      </c>
    </row>
    <row r="28" spans="3:44" ht="75" customHeight="1" x14ac:dyDescent="0.35">
      <c r="C28" s="67">
        <v>12</v>
      </c>
      <c r="D28" s="67" t="s">
        <v>211</v>
      </c>
      <c r="E28" s="67">
        <v>260240001</v>
      </c>
      <c r="F28" s="68" t="s">
        <v>212</v>
      </c>
      <c r="G28" s="68" t="s">
        <v>212</v>
      </c>
      <c r="H28" s="69" t="s">
        <v>171</v>
      </c>
      <c r="I28" s="70" t="s">
        <v>213</v>
      </c>
      <c r="J28" s="69" t="s">
        <v>106</v>
      </c>
      <c r="K28" s="70" t="s">
        <v>113</v>
      </c>
      <c r="L28" s="71" t="s">
        <v>214</v>
      </c>
      <c r="M28" s="212">
        <v>2.2999999999999998</v>
      </c>
      <c r="N28" s="77">
        <v>0</v>
      </c>
      <c r="O28" s="77">
        <v>753</v>
      </c>
      <c r="P28" s="77">
        <v>359</v>
      </c>
      <c r="Q28" s="77">
        <v>3</v>
      </c>
      <c r="R28" s="77">
        <v>0</v>
      </c>
      <c r="S28" s="72"/>
      <c r="T28" s="211">
        <v>1463596.1</v>
      </c>
      <c r="U28" s="211">
        <v>1463596.09</v>
      </c>
      <c r="V28" s="211">
        <v>0</v>
      </c>
      <c r="W28" s="211">
        <v>0</v>
      </c>
      <c r="X28" s="211">
        <v>0</v>
      </c>
      <c r="Y28" s="212">
        <f t="shared" si="0"/>
        <v>2927192.1900000004</v>
      </c>
      <c r="Z28" s="223">
        <f t="shared" si="3"/>
        <v>0.50000000170812153</v>
      </c>
      <c r="AA28" s="74"/>
      <c r="AB28" s="75" t="s">
        <v>229</v>
      </c>
      <c r="AC28" s="76" t="s">
        <v>232</v>
      </c>
      <c r="AF28" s="220">
        <v>29271.919999999998</v>
      </c>
      <c r="AG28" s="220">
        <v>29271.919999999998</v>
      </c>
      <c r="AH28" s="220">
        <v>0</v>
      </c>
      <c r="AI28" s="220">
        <v>0</v>
      </c>
      <c r="AJ28" s="220">
        <v>0</v>
      </c>
      <c r="AK28" s="221">
        <f t="shared" si="1"/>
        <v>58543.839999999997</v>
      </c>
      <c r="AM28" s="220">
        <v>14635.96</v>
      </c>
      <c r="AN28" s="220">
        <v>14635.96</v>
      </c>
      <c r="AO28" s="220">
        <v>0</v>
      </c>
      <c r="AP28" s="220">
        <v>0</v>
      </c>
      <c r="AQ28" s="220">
        <v>0</v>
      </c>
      <c r="AR28" s="221">
        <f t="shared" si="2"/>
        <v>29271.919999999998</v>
      </c>
    </row>
    <row r="29" spans="3:44" ht="75" customHeight="1" x14ac:dyDescent="0.35">
      <c r="C29" s="67">
        <v>13</v>
      </c>
      <c r="D29" s="67" t="s">
        <v>215</v>
      </c>
      <c r="E29" s="67">
        <v>260230025</v>
      </c>
      <c r="F29" s="68" t="s">
        <v>216</v>
      </c>
      <c r="G29" s="68" t="s">
        <v>217</v>
      </c>
      <c r="H29" s="69" t="s">
        <v>171</v>
      </c>
      <c r="I29" s="70" t="s">
        <v>218</v>
      </c>
      <c r="J29" s="69" t="s">
        <v>106</v>
      </c>
      <c r="K29" s="70" t="s">
        <v>114</v>
      </c>
      <c r="L29" s="71" t="s">
        <v>173</v>
      </c>
      <c r="M29" s="212">
        <v>1</v>
      </c>
      <c r="N29" s="77">
        <v>0</v>
      </c>
      <c r="O29" s="77">
        <v>597</v>
      </c>
      <c r="P29" s="77">
        <v>287</v>
      </c>
      <c r="Q29" s="77">
        <v>0</v>
      </c>
      <c r="R29" s="77">
        <v>1</v>
      </c>
      <c r="S29" s="72"/>
      <c r="T29" s="211">
        <v>923798.4</v>
      </c>
      <c r="U29" s="211">
        <v>923798.39</v>
      </c>
      <c r="V29" s="211">
        <v>0</v>
      </c>
      <c r="W29" s="211">
        <v>0</v>
      </c>
      <c r="X29" s="211">
        <v>0</v>
      </c>
      <c r="Y29" s="212">
        <f t="shared" si="0"/>
        <v>1847596.79</v>
      </c>
      <c r="Z29" s="223">
        <f t="shared" si="3"/>
        <v>0.50000000270621814</v>
      </c>
      <c r="AA29" s="74"/>
      <c r="AB29" s="75" t="s">
        <v>229</v>
      </c>
      <c r="AC29" s="76" t="s">
        <v>232</v>
      </c>
      <c r="AF29" s="220">
        <v>18475.97</v>
      </c>
      <c r="AG29" s="220">
        <v>18475.97</v>
      </c>
      <c r="AH29" s="220">
        <v>0</v>
      </c>
      <c r="AI29" s="220">
        <v>0</v>
      </c>
      <c r="AJ29" s="220">
        <v>0</v>
      </c>
      <c r="AK29" s="221">
        <f t="shared" si="1"/>
        <v>36951.94</v>
      </c>
      <c r="AM29" s="220">
        <v>9237.98</v>
      </c>
      <c r="AN29" s="220">
        <v>9237.98</v>
      </c>
      <c r="AO29" s="220">
        <v>0</v>
      </c>
      <c r="AP29" s="220">
        <v>0</v>
      </c>
      <c r="AQ29" s="220">
        <v>0</v>
      </c>
      <c r="AR29" s="221">
        <f t="shared" si="2"/>
        <v>18475.96</v>
      </c>
    </row>
    <row r="30" spans="3:44" ht="75" customHeight="1" x14ac:dyDescent="0.35">
      <c r="C30" s="67">
        <v>14</v>
      </c>
      <c r="D30" s="67" t="s">
        <v>219</v>
      </c>
      <c r="E30" s="67">
        <v>260230038</v>
      </c>
      <c r="F30" s="68" t="s">
        <v>216</v>
      </c>
      <c r="G30" s="68" t="s">
        <v>220</v>
      </c>
      <c r="H30" s="69" t="s">
        <v>171</v>
      </c>
      <c r="I30" s="70" t="s">
        <v>221</v>
      </c>
      <c r="J30" s="69" t="s">
        <v>106</v>
      </c>
      <c r="K30" s="70" t="s">
        <v>114</v>
      </c>
      <c r="L30" s="71" t="s">
        <v>173</v>
      </c>
      <c r="M30" s="212">
        <v>1</v>
      </c>
      <c r="N30" s="77">
        <v>0</v>
      </c>
      <c r="O30" s="77">
        <v>331</v>
      </c>
      <c r="P30" s="77">
        <v>156</v>
      </c>
      <c r="Q30" s="77">
        <v>0</v>
      </c>
      <c r="R30" s="77">
        <v>2</v>
      </c>
      <c r="S30" s="72"/>
      <c r="T30" s="211">
        <v>978643.86</v>
      </c>
      <c r="U30" s="211">
        <v>978643.85</v>
      </c>
      <c r="V30" s="211">
        <v>0</v>
      </c>
      <c r="W30" s="211">
        <v>0</v>
      </c>
      <c r="X30" s="211">
        <v>0</v>
      </c>
      <c r="Y30" s="212">
        <f t="shared" si="0"/>
        <v>1957287.71</v>
      </c>
      <c r="Z30" s="223">
        <f t="shared" si="3"/>
        <v>0.50000000255455546</v>
      </c>
      <c r="AA30" s="74"/>
      <c r="AB30" s="75" t="s">
        <v>229</v>
      </c>
      <c r="AC30" s="76" t="s">
        <v>232</v>
      </c>
      <c r="AF30" s="220">
        <v>19572.88</v>
      </c>
      <c r="AG30" s="220">
        <v>19572.88</v>
      </c>
      <c r="AH30" s="220">
        <v>0</v>
      </c>
      <c r="AI30" s="220">
        <v>0</v>
      </c>
      <c r="AJ30" s="220">
        <v>0</v>
      </c>
      <c r="AK30" s="221">
        <f t="shared" si="1"/>
        <v>39145.760000000002</v>
      </c>
      <c r="AM30" s="220">
        <v>9786.44</v>
      </c>
      <c r="AN30" s="220">
        <v>9786.44</v>
      </c>
      <c r="AO30" s="220">
        <v>0</v>
      </c>
      <c r="AP30" s="220">
        <v>0</v>
      </c>
      <c r="AQ30" s="220">
        <v>0</v>
      </c>
      <c r="AR30" s="221">
        <f t="shared" si="2"/>
        <v>19572.88</v>
      </c>
    </row>
    <row r="31" spans="3:44" ht="75" customHeight="1" x14ac:dyDescent="0.35">
      <c r="C31" s="67">
        <v>15</v>
      </c>
      <c r="D31" s="67" t="s">
        <v>222</v>
      </c>
      <c r="E31" s="67">
        <v>260230018</v>
      </c>
      <c r="F31" s="68" t="s">
        <v>216</v>
      </c>
      <c r="G31" s="68" t="s">
        <v>223</v>
      </c>
      <c r="H31" s="69" t="s">
        <v>171</v>
      </c>
      <c r="I31" s="70" t="s">
        <v>224</v>
      </c>
      <c r="J31" s="69" t="s">
        <v>106</v>
      </c>
      <c r="K31" s="70" t="s">
        <v>108</v>
      </c>
      <c r="L31" s="71" t="s">
        <v>205</v>
      </c>
      <c r="M31" s="212">
        <v>1</v>
      </c>
      <c r="N31" s="77">
        <v>0</v>
      </c>
      <c r="O31" s="77">
        <v>65</v>
      </c>
      <c r="P31" s="77">
        <v>30</v>
      </c>
      <c r="Q31" s="77">
        <v>0</v>
      </c>
      <c r="R31" s="77">
        <v>0</v>
      </c>
      <c r="S31" s="72"/>
      <c r="T31" s="211">
        <v>1137715.29</v>
      </c>
      <c r="U31" s="211">
        <v>1137715.28</v>
      </c>
      <c r="V31" s="211">
        <v>0</v>
      </c>
      <c r="W31" s="211">
        <v>0</v>
      </c>
      <c r="X31" s="211">
        <v>0</v>
      </c>
      <c r="Y31" s="212">
        <f t="shared" si="0"/>
        <v>2275430.5700000003</v>
      </c>
      <c r="Z31" s="223">
        <f t="shared" si="3"/>
        <v>0.50000000219738627</v>
      </c>
      <c r="AA31" s="74"/>
      <c r="AB31" s="75" t="s">
        <v>234</v>
      </c>
      <c r="AC31" s="76" t="s">
        <v>232</v>
      </c>
      <c r="AF31" s="220">
        <v>22754.31</v>
      </c>
      <c r="AG31" s="220">
        <v>22754.3</v>
      </c>
      <c r="AH31" s="220">
        <v>0</v>
      </c>
      <c r="AI31" s="220">
        <v>0</v>
      </c>
      <c r="AJ31" s="220">
        <v>0</v>
      </c>
      <c r="AK31" s="221">
        <f t="shared" si="1"/>
        <v>45508.61</v>
      </c>
      <c r="AM31" s="220">
        <v>11377.15</v>
      </c>
      <c r="AN31" s="220">
        <v>11377.15</v>
      </c>
      <c r="AO31" s="220">
        <v>0</v>
      </c>
      <c r="AP31" s="220">
        <v>0</v>
      </c>
      <c r="AQ31" s="220">
        <v>0</v>
      </c>
      <c r="AR31" s="221">
        <f t="shared" si="2"/>
        <v>22754.3</v>
      </c>
    </row>
    <row r="32" spans="3:44" ht="54" x14ac:dyDescent="0.35">
      <c r="C32" s="67">
        <v>16</v>
      </c>
      <c r="D32" s="67" t="s">
        <v>225</v>
      </c>
      <c r="E32" s="67">
        <v>260230012</v>
      </c>
      <c r="F32" s="68" t="s">
        <v>216</v>
      </c>
      <c r="G32" s="68" t="s">
        <v>226</v>
      </c>
      <c r="H32" s="69" t="s">
        <v>171</v>
      </c>
      <c r="I32" s="70" t="s">
        <v>227</v>
      </c>
      <c r="J32" s="69" t="s">
        <v>106</v>
      </c>
      <c r="K32" s="70" t="s">
        <v>114</v>
      </c>
      <c r="L32" s="71" t="s">
        <v>173</v>
      </c>
      <c r="M32" s="212">
        <v>1</v>
      </c>
      <c r="N32" s="77">
        <v>0</v>
      </c>
      <c r="O32" s="77">
        <v>1072</v>
      </c>
      <c r="P32" s="77">
        <v>522</v>
      </c>
      <c r="Q32" s="77">
        <v>0</v>
      </c>
      <c r="R32" s="77">
        <v>9</v>
      </c>
      <c r="S32" s="72"/>
      <c r="T32" s="211"/>
      <c r="U32" s="211"/>
      <c r="V32" s="211"/>
      <c r="W32" s="211"/>
      <c r="X32" s="211"/>
      <c r="Y32" s="212">
        <f t="shared" si="0"/>
        <v>0</v>
      </c>
      <c r="Z32" s="223" t="e">
        <f t="shared" si="3"/>
        <v>#DIV/0!</v>
      </c>
      <c r="AA32" s="74"/>
      <c r="AB32" s="75" t="s">
        <v>229</v>
      </c>
      <c r="AC32" s="76" t="s">
        <v>232</v>
      </c>
      <c r="AF32" s="222">
        <v>19357.79</v>
      </c>
      <c r="AG32" s="222">
        <v>19357.79</v>
      </c>
      <c r="AH32" s="222">
        <v>0</v>
      </c>
      <c r="AI32" s="222">
        <v>0</v>
      </c>
      <c r="AJ32" s="222">
        <v>0</v>
      </c>
      <c r="AK32" s="221">
        <f t="shared" si="1"/>
        <v>38715.58</v>
      </c>
      <c r="AM32" s="222">
        <v>9678.9</v>
      </c>
      <c r="AN32" s="222">
        <v>9678.9</v>
      </c>
      <c r="AO32" s="222">
        <v>0</v>
      </c>
      <c r="AP32" s="222">
        <v>0</v>
      </c>
      <c r="AQ32" s="222">
        <v>0</v>
      </c>
      <c r="AR32" s="221">
        <f t="shared" si="2"/>
        <v>19357.8</v>
      </c>
    </row>
    <row r="33" spans="3:44" ht="75" customHeight="1" x14ac:dyDescent="0.35">
      <c r="C33" s="67">
        <v>17</v>
      </c>
      <c r="D33" s="67"/>
      <c r="E33" s="67"/>
      <c r="F33" s="68"/>
      <c r="G33" s="68"/>
      <c r="H33" s="69"/>
      <c r="I33" s="70"/>
      <c r="J33" s="69"/>
      <c r="K33" s="70"/>
      <c r="L33" s="71"/>
      <c r="M33" s="212"/>
      <c r="N33" s="77"/>
      <c r="O33" s="77"/>
      <c r="P33" s="77"/>
      <c r="Q33" s="77"/>
      <c r="R33" s="77"/>
      <c r="S33" s="72"/>
      <c r="T33" s="211"/>
      <c r="U33" s="211"/>
      <c r="V33" s="211"/>
      <c r="W33" s="211"/>
      <c r="X33" s="211"/>
      <c r="Y33" s="212">
        <f t="shared" ref="Y33:Y34" si="4">SUM(T33:X33)</f>
        <v>0</v>
      </c>
      <c r="Z33" s="223" t="e">
        <f t="shared" ref="Z33:Z34" si="5">T33/Y33</f>
        <v>#DIV/0!</v>
      </c>
      <c r="AA33" s="74"/>
      <c r="AB33" s="75" t="s">
        <v>234</v>
      </c>
      <c r="AC33" s="76" t="s">
        <v>232</v>
      </c>
      <c r="AF33" s="220">
        <v>22754.31</v>
      </c>
      <c r="AG33" s="220">
        <v>22754.3</v>
      </c>
      <c r="AH33" s="220">
        <v>0</v>
      </c>
      <c r="AI33" s="220">
        <v>0</v>
      </c>
      <c r="AJ33" s="220">
        <v>0</v>
      </c>
      <c r="AK33" s="221">
        <f t="shared" ref="AK33:AK34" si="6">SUM(AF33:AJ33)</f>
        <v>45508.61</v>
      </c>
      <c r="AM33" s="220">
        <v>11377.15</v>
      </c>
      <c r="AN33" s="220">
        <v>11377.15</v>
      </c>
      <c r="AO33" s="220">
        <v>0</v>
      </c>
      <c r="AP33" s="220">
        <v>0</v>
      </c>
      <c r="AQ33" s="220">
        <v>0</v>
      </c>
      <c r="AR33" s="221">
        <f t="shared" ref="AR33:AR34" si="7">SUM(AM33:AQ33)</f>
        <v>22754.3</v>
      </c>
    </row>
    <row r="34" spans="3:44" ht="18.75" thickBot="1" x14ac:dyDescent="0.4">
      <c r="C34" s="67">
        <v>18</v>
      </c>
      <c r="D34" s="67"/>
      <c r="E34" s="67"/>
      <c r="F34" s="68"/>
      <c r="G34" s="68"/>
      <c r="H34" s="69"/>
      <c r="I34" s="70"/>
      <c r="J34" s="69"/>
      <c r="K34" s="70"/>
      <c r="L34" s="71"/>
      <c r="M34" s="212"/>
      <c r="N34" s="77"/>
      <c r="O34" s="77"/>
      <c r="P34" s="77"/>
      <c r="Q34" s="77"/>
      <c r="R34" s="77"/>
      <c r="S34" s="72"/>
      <c r="T34" s="211">
        <v>967889.56</v>
      </c>
      <c r="U34" s="211">
        <v>967889.56</v>
      </c>
      <c r="V34" s="211">
        <v>0</v>
      </c>
      <c r="W34" s="211">
        <v>0</v>
      </c>
      <c r="X34" s="211">
        <v>0</v>
      </c>
      <c r="Y34" s="212">
        <f t="shared" si="4"/>
        <v>1935779.12</v>
      </c>
      <c r="Z34" s="223">
        <f t="shared" si="5"/>
        <v>0.5</v>
      </c>
      <c r="AA34" s="74"/>
      <c r="AB34" s="75" t="s">
        <v>229</v>
      </c>
      <c r="AC34" s="76" t="s">
        <v>232</v>
      </c>
      <c r="AF34" s="222">
        <v>19357.79</v>
      </c>
      <c r="AG34" s="222">
        <v>19357.79</v>
      </c>
      <c r="AH34" s="222">
        <v>0</v>
      </c>
      <c r="AI34" s="222">
        <v>0</v>
      </c>
      <c r="AJ34" s="222">
        <v>0</v>
      </c>
      <c r="AK34" s="221">
        <f t="shared" si="6"/>
        <v>38715.58</v>
      </c>
      <c r="AM34" s="222">
        <v>9678.9</v>
      </c>
      <c r="AN34" s="222">
        <v>9678.9</v>
      </c>
      <c r="AO34" s="222">
        <v>0</v>
      </c>
      <c r="AP34" s="222">
        <v>0</v>
      </c>
      <c r="AQ34" s="222">
        <v>0</v>
      </c>
      <c r="AR34" s="221">
        <f t="shared" si="7"/>
        <v>19357.8</v>
      </c>
    </row>
    <row r="35" spans="3:44" ht="18.75" hidden="1" thickBot="1" x14ac:dyDescent="0.4">
      <c r="C35" s="67"/>
      <c r="D35" s="67"/>
      <c r="E35" s="67"/>
      <c r="F35" s="68"/>
      <c r="G35" s="68"/>
      <c r="H35" s="70"/>
      <c r="I35" s="70"/>
      <c r="J35" s="69"/>
      <c r="K35" s="70"/>
      <c r="L35" s="71"/>
      <c r="M35" s="71"/>
      <c r="N35" s="77"/>
      <c r="O35" s="77"/>
      <c r="P35" s="77"/>
      <c r="Q35" s="77"/>
      <c r="R35" s="77"/>
      <c r="S35" s="72"/>
      <c r="T35" s="211"/>
      <c r="U35" s="211"/>
      <c r="V35" s="211"/>
      <c r="W35" s="211"/>
      <c r="X35" s="211"/>
      <c r="Y35" s="212">
        <f t="shared" si="0"/>
        <v>0</v>
      </c>
      <c r="Z35" s="73"/>
      <c r="AA35" s="74"/>
      <c r="AB35" s="75"/>
      <c r="AC35" s="76"/>
    </row>
    <row r="36" spans="3:44" ht="27.75" thickBot="1" x14ac:dyDescent="0.4">
      <c r="C36" s="41"/>
      <c r="D36" s="41"/>
      <c r="F36" s="41"/>
      <c r="G36" s="41"/>
      <c r="H36" s="41"/>
      <c r="J36" s="78"/>
      <c r="K36" s="79"/>
      <c r="L36" s="80" t="s">
        <v>52</v>
      </c>
      <c r="N36" s="81">
        <f>SUM(N16:N35)</f>
        <v>147</v>
      </c>
      <c r="O36" s="81">
        <f>SUM(O16:O35)</f>
        <v>11328</v>
      </c>
      <c r="P36" s="81">
        <f>SUM(P16:P35)</f>
        <v>5794</v>
      </c>
      <c r="Q36" s="81">
        <f>SUM(Q16:Q35)</f>
        <v>2186</v>
      </c>
      <c r="R36" s="81">
        <f>SUM(R16:R35)</f>
        <v>30</v>
      </c>
      <c r="S36" s="82"/>
      <c r="T36" s="213">
        <f t="shared" ref="T36:Y36" si="8">SUM(T16:T35)</f>
        <v>21782283.969999999</v>
      </c>
      <c r="U36" s="213">
        <f t="shared" si="8"/>
        <v>21782283.870000001</v>
      </c>
      <c r="V36" s="213">
        <f t="shared" si="8"/>
        <v>0</v>
      </c>
      <c r="W36" s="213">
        <f t="shared" si="8"/>
        <v>0</v>
      </c>
      <c r="X36" s="213">
        <f t="shared" si="8"/>
        <v>0</v>
      </c>
      <c r="Y36" s="213">
        <f t="shared" si="8"/>
        <v>43564567.839999996</v>
      </c>
      <c r="Z36" s="83"/>
      <c r="AA36" s="84"/>
      <c r="AB36" s="85"/>
      <c r="AC36" s="86"/>
    </row>
    <row r="37" spans="3:44" ht="43.5" customHeight="1" x14ac:dyDescent="0.35">
      <c r="C37" s="65"/>
      <c r="D37" s="65"/>
      <c r="E37" s="66" t="s">
        <v>26</v>
      </c>
      <c r="F37" s="87"/>
      <c r="G37" s="65"/>
      <c r="H37" s="65"/>
      <c r="I37" s="65"/>
      <c r="J37" s="65"/>
      <c r="K37" s="65"/>
      <c r="L37" s="65"/>
      <c r="M37" s="65"/>
      <c r="N37" s="65"/>
      <c r="O37" s="65"/>
      <c r="P37" s="65"/>
      <c r="Q37" s="65"/>
      <c r="R37" s="65"/>
      <c r="S37" s="65"/>
      <c r="T37" s="214"/>
      <c r="U37" s="214"/>
      <c r="V37" s="214"/>
      <c r="W37" s="214"/>
      <c r="X37" s="214"/>
      <c r="Y37" s="214"/>
      <c r="Z37" s="65"/>
      <c r="AA37" s="65"/>
      <c r="AB37" s="65"/>
      <c r="AC37" s="65"/>
    </row>
    <row r="38" spans="3:44" x14ac:dyDescent="0.35">
      <c r="C38" s="67"/>
      <c r="D38" s="67"/>
      <c r="E38" s="67"/>
      <c r="F38" s="68"/>
      <c r="G38" s="68"/>
      <c r="H38" s="69"/>
      <c r="I38" s="69"/>
      <c r="J38" s="69"/>
      <c r="K38" s="70"/>
      <c r="L38" s="71"/>
      <c r="M38" s="71"/>
      <c r="N38" s="71"/>
      <c r="O38" s="71"/>
      <c r="P38" s="71"/>
      <c r="Q38" s="71"/>
      <c r="R38" s="71"/>
      <c r="S38" s="72"/>
      <c r="T38" s="212"/>
      <c r="U38" s="212"/>
      <c r="V38" s="212"/>
      <c r="W38" s="212"/>
      <c r="X38" s="212"/>
      <c r="Y38" s="212">
        <f>SUM(T38:X38)</f>
        <v>0</v>
      </c>
      <c r="Z38" s="73"/>
      <c r="AA38" s="74"/>
      <c r="AB38" s="75"/>
      <c r="AC38" s="76"/>
    </row>
    <row r="39" spans="3:44" x14ac:dyDescent="0.35">
      <c r="C39" s="67"/>
      <c r="D39" s="67"/>
      <c r="E39" s="67"/>
      <c r="F39" s="68"/>
      <c r="G39" s="68"/>
      <c r="H39" s="69"/>
      <c r="I39" s="69"/>
      <c r="J39" s="69"/>
      <c r="K39" s="70"/>
      <c r="L39" s="71"/>
      <c r="M39" s="71"/>
      <c r="N39" s="77"/>
      <c r="O39" s="77"/>
      <c r="P39" s="77"/>
      <c r="Q39" s="77"/>
      <c r="R39" s="77"/>
      <c r="S39" s="72"/>
      <c r="T39" s="211"/>
      <c r="U39" s="211"/>
      <c r="V39" s="211"/>
      <c r="W39" s="211"/>
      <c r="X39" s="211"/>
      <c r="Y39" s="212">
        <f t="shared" ref="Y39:Y41" si="9">SUM(T39:X39)</f>
        <v>0</v>
      </c>
      <c r="Z39" s="73"/>
      <c r="AA39" s="74"/>
      <c r="AB39" s="75"/>
      <c r="AC39" s="76"/>
    </row>
    <row r="40" spans="3:44" x14ac:dyDescent="0.35">
      <c r="C40" s="67"/>
      <c r="D40" s="67"/>
      <c r="E40" s="67"/>
      <c r="F40" s="68"/>
      <c r="G40" s="68"/>
      <c r="H40" s="69"/>
      <c r="I40" s="69"/>
      <c r="J40" s="69"/>
      <c r="K40" s="70"/>
      <c r="L40" s="71"/>
      <c r="M40" s="71"/>
      <c r="N40" s="77"/>
      <c r="O40" s="77"/>
      <c r="P40" s="77"/>
      <c r="Q40" s="77"/>
      <c r="R40" s="77"/>
      <c r="S40" s="72"/>
      <c r="T40" s="211"/>
      <c r="U40" s="211"/>
      <c r="V40" s="211"/>
      <c r="W40" s="211"/>
      <c r="X40" s="211"/>
      <c r="Y40" s="212">
        <f t="shared" si="9"/>
        <v>0</v>
      </c>
      <c r="Z40" s="73"/>
      <c r="AA40" s="74"/>
      <c r="AB40" s="75"/>
      <c r="AC40" s="76"/>
    </row>
    <row r="41" spans="3:44" ht="18.75" thickBot="1" x14ac:dyDescent="0.4">
      <c r="C41" s="67"/>
      <c r="D41" s="67"/>
      <c r="E41" s="67"/>
      <c r="F41" s="68"/>
      <c r="G41" s="68"/>
      <c r="H41" s="70"/>
      <c r="I41" s="70"/>
      <c r="J41" s="69"/>
      <c r="K41" s="70"/>
      <c r="L41" s="71"/>
      <c r="M41" s="71"/>
      <c r="N41" s="77"/>
      <c r="O41" s="77"/>
      <c r="P41" s="77"/>
      <c r="Q41" s="77"/>
      <c r="R41" s="77"/>
      <c r="S41" s="72"/>
      <c r="T41" s="211"/>
      <c r="U41" s="211"/>
      <c r="V41" s="211"/>
      <c r="W41" s="211"/>
      <c r="X41" s="211"/>
      <c r="Y41" s="212">
        <f t="shared" si="9"/>
        <v>0</v>
      </c>
      <c r="Z41" s="73"/>
      <c r="AA41" s="74"/>
      <c r="AB41" s="75"/>
      <c r="AC41" s="76"/>
    </row>
    <row r="42" spans="3:44" ht="27.75" thickBot="1" x14ac:dyDescent="0.4">
      <c r="C42" s="89"/>
      <c r="D42" s="89"/>
      <c r="E42" s="89"/>
      <c r="F42" s="89"/>
      <c r="G42" s="89"/>
      <c r="H42" s="89"/>
      <c r="I42" s="89"/>
      <c r="J42" s="90"/>
      <c r="K42" s="91"/>
      <c r="L42" s="92" t="s">
        <v>53</v>
      </c>
      <c r="N42" s="81">
        <f>SUM(N38:N41)</f>
        <v>0</v>
      </c>
      <c r="O42" s="81">
        <f>SUM(O38:O41)</f>
        <v>0</v>
      </c>
      <c r="P42" s="81">
        <f>SUM(P38:P41)</f>
        <v>0</v>
      </c>
      <c r="Q42" s="81">
        <f>SUM(Q38:Q41)</f>
        <v>0</v>
      </c>
      <c r="R42" s="81">
        <f>SUM(R38:R41)</f>
        <v>0</v>
      </c>
      <c r="S42" s="82"/>
      <c r="T42" s="213">
        <f>SUM(T38:T41)</f>
        <v>0</v>
      </c>
      <c r="U42" s="213">
        <f t="shared" ref="U42" si="10">SUM(U38:U41)</f>
        <v>0</v>
      </c>
      <c r="V42" s="213">
        <f t="shared" ref="V42" si="11">SUM(V38:V41)</f>
        <v>0</v>
      </c>
      <c r="W42" s="213">
        <f t="shared" ref="W42:X42" si="12">SUM(W38:W41)</f>
        <v>0</v>
      </c>
      <c r="X42" s="213">
        <f t="shared" si="12"/>
        <v>0</v>
      </c>
      <c r="Y42" s="213">
        <f t="shared" ref="Y42" si="13">SUM(Y38:Y41)</f>
        <v>0</v>
      </c>
      <c r="Z42" s="93"/>
      <c r="AA42" s="94"/>
      <c r="AB42" s="95"/>
      <c r="AC42" s="96"/>
    </row>
    <row r="43" spans="3:44" ht="48" customHeight="1" x14ac:dyDescent="0.35">
      <c r="C43" s="65"/>
      <c r="D43" s="65"/>
      <c r="E43" s="66" t="s">
        <v>27</v>
      </c>
      <c r="F43" s="65"/>
      <c r="G43" s="65"/>
      <c r="H43" s="65"/>
      <c r="I43" s="65"/>
      <c r="J43" s="65"/>
      <c r="K43" s="65"/>
      <c r="L43" s="65"/>
      <c r="M43" s="65"/>
      <c r="N43" s="65"/>
      <c r="O43" s="65"/>
      <c r="P43" s="65"/>
      <c r="Q43" s="65"/>
      <c r="R43" s="65"/>
      <c r="S43" s="65"/>
      <c r="T43" s="214"/>
      <c r="U43" s="214"/>
      <c r="V43" s="214"/>
      <c r="W43" s="214"/>
      <c r="X43" s="214"/>
      <c r="Y43" s="214"/>
      <c r="Z43" s="65"/>
      <c r="AA43" s="65"/>
      <c r="AB43" s="65"/>
      <c r="AC43" s="65"/>
    </row>
    <row r="44" spans="3:44" x14ac:dyDescent="0.35">
      <c r="C44" s="67"/>
      <c r="D44" s="67"/>
      <c r="E44" s="67"/>
      <c r="F44" s="68"/>
      <c r="G44" s="68"/>
      <c r="H44" s="69"/>
      <c r="I44" s="69"/>
      <c r="J44" s="69"/>
      <c r="K44" s="70"/>
      <c r="L44" s="71"/>
      <c r="M44" s="71"/>
      <c r="N44" s="71"/>
      <c r="O44" s="71"/>
      <c r="P44" s="71"/>
      <c r="Q44" s="71"/>
      <c r="R44" s="71"/>
      <c r="S44" s="72"/>
      <c r="T44" s="212"/>
      <c r="U44" s="212"/>
      <c r="V44" s="212"/>
      <c r="W44" s="212"/>
      <c r="X44" s="212"/>
      <c r="Y44" s="212">
        <f>SUM(T44:X44)</f>
        <v>0</v>
      </c>
      <c r="Z44" s="73"/>
      <c r="AA44" s="74"/>
      <c r="AB44" s="75"/>
      <c r="AC44" s="76"/>
    </row>
    <row r="45" spans="3:44" x14ac:dyDescent="0.35">
      <c r="C45" s="67"/>
      <c r="D45" s="67"/>
      <c r="E45" s="67"/>
      <c r="F45" s="68"/>
      <c r="G45" s="68"/>
      <c r="H45" s="69"/>
      <c r="I45" s="69"/>
      <c r="J45" s="69"/>
      <c r="K45" s="70"/>
      <c r="L45" s="71"/>
      <c r="M45" s="71"/>
      <c r="N45" s="77"/>
      <c r="O45" s="77"/>
      <c r="P45" s="77"/>
      <c r="Q45" s="77"/>
      <c r="R45" s="77"/>
      <c r="S45" s="72"/>
      <c r="T45" s="211"/>
      <c r="U45" s="211"/>
      <c r="V45" s="211"/>
      <c r="W45" s="211"/>
      <c r="X45" s="211"/>
      <c r="Y45" s="212">
        <f t="shared" ref="Y45:Y47" si="14">SUM(T45:X45)</f>
        <v>0</v>
      </c>
      <c r="Z45" s="73"/>
      <c r="AA45" s="74"/>
      <c r="AB45" s="75"/>
      <c r="AC45" s="76"/>
    </row>
    <row r="46" spans="3:44" x14ac:dyDescent="0.35">
      <c r="C46" s="67"/>
      <c r="D46" s="67"/>
      <c r="E46" s="67"/>
      <c r="F46" s="68"/>
      <c r="G46" s="68"/>
      <c r="H46" s="69"/>
      <c r="I46" s="69"/>
      <c r="J46" s="69"/>
      <c r="K46" s="70"/>
      <c r="L46" s="71"/>
      <c r="M46" s="71"/>
      <c r="N46" s="77"/>
      <c r="O46" s="77"/>
      <c r="P46" s="77"/>
      <c r="Q46" s="77"/>
      <c r="R46" s="77"/>
      <c r="S46" s="72"/>
      <c r="T46" s="211"/>
      <c r="U46" s="211"/>
      <c r="V46" s="211"/>
      <c r="W46" s="211"/>
      <c r="X46" s="211"/>
      <c r="Y46" s="212">
        <f t="shared" si="14"/>
        <v>0</v>
      </c>
      <c r="Z46" s="73"/>
      <c r="AA46" s="74"/>
      <c r="AB46" s="75"/>
      <c r="AC46" s="76"/>
    </row>
    <row r="47" spans="3:44" ht="18.75" thickBot="1" x14ac:dyDescent="0.4">
      <c r="C47" s="67"/>
      <c r="D47" s="67"/>
      <c r="E47" s="67"/>
      <c r="F47" s="68"/>
      <c r="G47" s="68"/>
      <c r="H47" s="70"/>
      <c r="I47" s="70"/>
      <c r="J47" s="69"/>
      <c r="K47" s="70"/>
      <c r="L47" s="71"/>
      <c r="M47" s="71"/>
      <c r="N47" s="77"/>
      <c r="O47" s="77"/>
      <c r="P47" s="77"/>
      <c r="Q47" s="77"/>
      <c r="R47" s="77"/>
      <c r="S47" s="72"/>
      <c r="T47" s="211"/>
      <c r="U47" s="211"/>
      <c r="V47" s="211"/>
      <c r="W47" s="211"/>
      <c r="X47" s="211"/>
      <c r="Y47" s="212">
        <f t="shared" si="14"/>
        <v>0</v>
      </c>
      <c r="Z47" s="73"/>
      <c r="AA47" s="74"/>
      <c r="AB47" s="75"/>
      <c r="AC47" s="76"/>
    </row>
    <row r="48" spans="3:44" ht="27.75" thickBot="1" x14ac:dyDescent="0.4">
      <c r="C48" s="41"/>
      <c r="D48" s="41"/>
      <c r="F48" s="41"/>
      <c r="G48" s="41"/>
      <c r="H48" s="41"/>
      <c r="J48" s="78"/>
      <c r="K48" s="79"/>
      <c r="L48" s="80" t="s">
        <v>54</v>
      </c>
      <c r="N48" s="81">
        <f>SUM(N44:N47)</f>
        <v>0</v>
      </c>
      <c r="O48" s="81">
        <f>SUM(O44:O47)</f>
        <v>0</v>
      </c>
      <c r="P48" s="81">
        <f>SUM(P44:P47)</f>
        <v>0</v>
      </c>
      <c r="Q48" s="81">
        <f>SUM(Q44:Q47)</f>
        <v>0</v>
      </c>
      <c r="R48" s="81">
        <f>SUM(R44:R47)</f>
        <v>0</v>
      </c>
      <c r="S48" s="82"/>
      <c r="T48" s="213">
        <f>SUM(T44:T47)</f>
        <v>0</v>
      </c>
      <c r="U48" s="213">
        <f>SUM(U44:U47)</f>
        <v>0</v>
      </c>
      <c r="V48" s="213">
        <f t="shared" ref="V48" si="15">SUM(V44:V47)</f>
        <v>0</v>
      </c>
      <c r="W48" s="213">
        <f t="shared" ref="W48:X48" si="16">SUM(W44:W47)</f>
        <v>0</v>
      </c>
      <c r="X48" s="213">
        <f t="shared" si="16"/>
        <v>0</v>
      </c>
      <c r="Y48" s="213">
        <f t="shared" ref="Y48" si="17">SUM(Y44:Y47)</f>
        <v>0</v>
      </c>
      <c r="Z48" s="83"/>
      <c r="AA48" s="84"/>
      <c r="AB48" s="85"/>
      <c r="AC48" s="86"/>
    </row>
    <row r="49" spans="3:44" x14ac:dyDescent="0.35">
      <c r="C49" s="65"/>
      <c r="D49" s="65"/>
      <c r="E49" s="97"/>
      <c r="F49" s="65"/>
      <c r="G49" s="65"/>
      <c r="H49" s="65"/>
      <c r="I49" s="65"/>
      <c r="J49" s="65"/>
      <c r="K49" s="65"/>
      <c r="L49" s="65"/>
      <c r="M49" s="65"/>
      <c r="N49" s="65"/>
      <c r="O49" s="65"/>
      <c r="P49" s="65"/>
      <c r="Q49" s="65"/>
      <c r="R49" s="65"/>
      <c r="S49" s="65"/>
      <c r="T49" s="214"/>
      <c r="U49" s="214"/>
      <c r="V49" s="214"/>
      <c r="W49" s="214"/>
      <c r="X49" s="214"/>
      <c r="Y49" s="214"/>
      <c r="Z49" s="65"/>
      <c r="AA49" s="65"/>
      <c r="AB49" s="65"/>
      <c r="AC49" s="65"/>
      <c r="AF49" s="225">
        <f t="shared" ref="AF49:AK49" si="18">SUM(AF17:AF48)</f>
        <v>477757.77999999991</v>
      </c>
      <c r="AG49" s="225">
        <f t="shared" si="18"/>
        <v>477757.7699999999</v>
      </c>
      <c r="AH49" s="225">
        <f t="shared" si="18"/>
        <v>0</v>
      </c>
      <c r="AI49" s="225">
        <f t="shared" si="18"/>
        <v>0</v>
      </c>
      <c r="AJ49" s="225">
        <f t="shared" si="18"/>
        <v>0</v>
      </c>
      <c r="AK49" s="225">
        <f t="shared" si="18"/>
        <v>955515.54999999981</v>
      </c>
      <c r="AL49"/>
      <c r="AM49" s="225">
        <f t="shared" ref="AM49:AR49" si="19">SUM(AM17:AM48)</f>
        <v>238878.88999999998</v>
      </c>
      <c r="AN49" s="225">
        <f t="shared" si="19"/>
        <v>238878.88999999998</v>
      </c>
      <c r="AO49" s="225">
        <f t="shared" si="19"/>
        <v>0</v>
      </c>
      <c r="AP49" s="225">
        <f t="shared" si="19"/>
        <v>0</v>
      </c>
      <c r="AQ49" s="225">
        <f t="shared" si="19"/>
        <v>0</v>
      </c>
      <c r="AR49" s="225">
        <f t="shared" si="19"/>
        <v>477757.77999999997</v>
      </c>
    </row>
    <row r="50" spans="3:44" s="6" customFormat="1" ht="60" customHeight="1" x14ac:dyDescent="0.25">
      <c r="C50" s="67">
        <v>17</v>
      </c>
      <c r="D50" s="67"/>
      <c r="E50" s="67"/>
      <c r="F50" s="68"/>
      <c r="G50" s="68"/>
      <c r="H50" s="68"/>
      <c r="I50" s="98" t="s">
        <v>24</v>
      </c>
      <c r="J50" s="69"/>
      <c r="K50" s="70"/>
      <c r="L50" s="70" t="s">
        <v>151</v>
      </c>
      <c r="M50" s="71">
        <v>16</v>
      </c>
      <c r="N50" s="99"/>
      <c r="O50" s="99"/>
      <c r="P50" s="99"/>
      <c r="Q50" s="99"/>
      <c r="R50" s="99"/>
      <c r="S50" s="72"/>
      <c r="T50" s="215">
        <f>AM49</f>
        <v>238878.88999999998</v>
      </c>
      <c r="U50" s="215">
        <f t="shared" ref="U50:X50" si="20">AN49</f>
        <v>238878.88999999998</v>
      </c>
      <c r="V50" s="215">
        <f t="shared" si="20"/>
        <v>0</v>
      </c>
      <c r="W50" s="215">
        <f t="shared" si="20"/>
        <v>0</v>
      </c>
      <c r="X50" s="215">
        <f t="shared" si="20"/>
        <v>0</v>
      </c>
      <c r="Y50" s="212">
        <f>SUM(T50:X50)</f>
        <v>477757.77999999997</v>
      </c>
      <c r="Z50" s="73"/>
      <c r="AA50" s="74"/>
      <c r="AB50" s="67"/>
      <c r="AC50" s="76"/>
      <c r="AD50" s="100"/>
      <c r="AE50" s="100"/>
    </row>
    <row r="51" spans="3:44" s="6" customFormat="1" ht="60" customHeight="1" x14ac:dyDescent="0.25">
      <c r="C51" s="67">
        <v>18</v>
      </c>
      <c r="D51" s="67"/>
      <c r="E51" s="67"/>
      <c r="F51" s="68"/>
      <c r="G51" s="68"/>
      <c r="H51" s="68"/>
      <c r="I51" s="98" t="s">
        <v>25</v>
      </c>
      <c r="J51" s="69"/>
      <c r="K51" s="70"/>
      <c r="L51" s="70" t="s">
        <v>92</v>
      </c>
      <c r="M51" s="71">
        <v>16</v>
      </c>
      <c r="N51" s="99"/>
      <c r="O51" s="99"/>
      <c r="P51" s="99"/>
      <c r="Q51" s="99"/>
      <c r="R51" s="99"/>
      <c r="S51" s="72"/>
      <c r="T51" s="215">
        <v>0</v>
      </c>
      <c r="U51" s="215">
        <v>0</v>
      </c>
      <c r="V51" s="215">
        <v>0</v>
      </c>
      <c r="W51" s="215">
        <v>0</v>
      </c>
      <c r="X51" s="215">
        <v>0</v>
      </c>
      <c r="Y51" s="212">
        <f>SUM(T51:X51)</f>
        <v>0</v>
      </c>
      <c r="Z51" s="73"/>
      <c r="AA51" s="74"/>
      <c r="AB51" s="67"/>
      <c r="AC51" s="76"/>
      <c r="AD51" s="100"/>
      <c r="AE51" s="100"/>
    </row>
    <row r="52" spans="3:44" ht="60" customHeight="1" x14ac:dyDescent="0.35">
      <c r="C52" s="101">
        <v>19</v>
      </c>
      <c r="D52" s="101"/>
      <c r="E52" s="101"/>
      <c r="F52" s="102"/>
      <c r="G52" s="102"/>
      <c r="H52" s="102"/>
      <c r="I52" s="103" t="s">
        <v>49</v>
      </c>
      <c r="J52" s="69"/>
      <c r="K52" s="70"/>
      <c r="L52" s="104"/>
      <c r="M52" s="104"/>
      <c r="N52" s="105"/>
      <c r="O52" s="105"/>
      <c r="P52" s="105"/>
      <c r="Q52" s="105"/>
      <c r="R52" s="105"/>
      <c r="S52" s="106"/>
      <c r="T52" s="216">
        <f>AF49</f>
        <v>477757.77999999991</v>
      </c>
      <c r="U52" s="216">
        <f t="shared" ref="U52:X52" si="21">AG49</f>
        <v>477757.7699999999</v>
      </c>
      <c r="V52" s="216">
        <f t="shared" si="21"/>
        <v>0</v>
      </c>
      <c r="W52" s="216">
        <f t="shared" si="21"/>
        <v>0</v>
      </c>
      <c r="X52" s="216">
        <f t="shared" si="21"/>
        <v>0</v>
      </c>
      <c r="Y52" s="212">
        <f>SUM(T52:X52)</f>
        <v>955515.54999999981</v>
      </c>
      <c r="Z52" s="73"/>
      <c r="AA52" s="74"/>
      <c r="AB52" s="101"/>
      <c r="AC52" s="107"/>
    </row>
    <row r="53" spans="3:44" ht="30.75" customHeight="1" x14ac:dyDescent="0.35">
      <c r="C53" s="108"/>
      <c r="D53" s="108"/>
      <c r="E53" s="108"/>
      <c r="F53" s="109"/>
      <c r="G53" s="109"/>
      <c r="H53" s="109"/>
      <c r="I53" s="110"/>
      <c r="J53" s="110"/>
      <c r="K53" s="110"/>
      <c r="L53" s="110"/>
      <c r="M53" s="110"/>
      <c r="N53" s="227">
        <f>N36+N42+N48</f>
        <v>147</v>
      </c>
      <c r="O53" s="227">
        <f t="shared" ref="O53:R53" si="22">SUM(O50:O52)+O36+O42+O48</f>
        <v>11328</v>
      </c>
      <c r="P53" s="227">
        <f t="shared" si="22"/>
        <v>5794</v>
      </c>
      <c r="Q53" s="227">
        <f t="shared" si="22"/>
        <v>2186</v>
      </c>
      <c r="R53" s="227">
        <f t="shared" si="22"/>
        <v>30</v>
      </c>
      <c r="S53" s="112"/>
      <c r="T53" s="217">
        <f>SUM(T50:T52)+T36+T42+T48</f>
        <v>22498920.640000001</v>
      </c>
      <c r="U53" s="217">
        <f t="shared" ref="U53:Y53" si="23">SUM(U50:U52)+U36+U42+U48</f>
        <v>22498920.530000001</v>
      </c>
      <c r="V53" s="217">
        <f t="shared" si="23"/>
        <v>0</v>
      </c>
      <c r="W53" s="217">
        <f t="shared" si="23"/>
        <v>0</v>
      </c>
      <c r="X53" s="217">
        <f t="shared" si="23"/>
        <v>0</v>
      </c>
      <c r="Y53" s="217">
        <f t="shared" si="23"/>
        <v>44997841.169999994</v>
      </c>
      <c r="Z53" s="113"/>
      <c r="AA53" s="114"/>
      <c r="AB53" s="108"/>
      <c r="AC53" s="114"/>
    </row>
    <row r="54" spans="3:44" ht="21" customHeight="1" x14ac:dyDescent="0.35">
      <c r="C54" s="108"/>
      <c r="D54" s="108"/>
      <c r="E54" s="108"/>
      <c r="F54" s="109"/>
      <c r="G54" s="109"/>
      <c r="H54" s="109"/>
      <c r="I54" s="110"/>
      <c r="J54" s="110"/>
      <c r="K54" s="110"/>
      <c r="L54" s="115"/>
      <c r="M54" s="115"/>
      <c r="N54" s="115"/>
      <c r="O54" s="115"/>
      <c r="P54" s="115"/>
      <c r="Q54" s="115"/>
      <c r="R54" s="115"/>
      <c r="S54" s="115"/>
      <c r="T54" s="116"/>
      <c r="U54" s="116"/>
      <c r="V54" s="116"/>
      <c r="W54" s="116"/>
      <c r="X54" s="116"/>
      <c r="Y54" s="116"/>
      <c r="Z54" s="117"/>
      <c r="AA54" s="114"/>
      <c r="AB54" s="108"/>
      <c r="AC54" s="114"/>
    </row>
    <row r="55" spans="3:44" s="4" customFormat="1" ht="22.5" x14ac:dyDescent="0.4">
      <c r="C55" s="118"/>
      <c r="D55" s="118"/>
      <c r="E55" s="119" t="s">
        <v>73</v>
      </c>
      <c r="F55" s="120" t="s">
        <v>50</v>
      </c>
      <c r="G55" s="121"/>
      <c r="H55" s="122"/>
      <c r="I55" s="122"/>
      <c r="J55" s="122"/>
      <c r="K55" s="123" t="s">
        <v>47</v>
      </c>
      <c r="L55" s="124"/>
      <c r="M55" s="124"/>
      <c r="N55" s="125"/>
      <c r="O55" s="126" t="s">
        <v>48</v>
      </c>
      <c r="P55" s="127"/>
      <c r="Q55" s="127"/>
      <c r="R55" s="127"/>
      <c r="S55" s="127"/>
      <c r="T55" s="127"/>
      <c r="U55" s="118"/>
      <c r="V55" s="128"/>
      <c r="W55" s="128"/>
      <c r="X55" s="128"/>
      <c r="Y55" s="129"/>
      <c r="Z55" s="129"/>
      <c r="AA55" s="130"/>
      <c r="AB55" s="130"/>
      <c r="AC55" s="130"/>
      <c r="AD55" s="118"/>
      <c r="AE55" s="118"/>
    </row>
    <row r="56" spans="3:44" s="4" customFormat="1" ht="22.5" x14ac:dyDescent="0.4">
      <c r="C56" s="118"/>
      <c r="D56" s="118"/>
      <c r="E56" s="127"/>
      <c r="F56" s="120" t="s">
        <v>34</v>
      </c>
      <c r="G56" s="121"/>
      <c r="H56" s="121"/>
      <c r="I56" s="121"/>
      <c r="J56" s="266" t="s">
        <v>74</v>
      </c>
      <c r="K56" s="266"/>
      <c r="L56" s="266"/>
      <c r="M56" s="266"/>
      <c r="N56" s="127"/>
      <c r="O56" s="131" t="s">
        <v>35</v>
      </c>
      <c r="P56" s="126" t="s">
        <v>41</v>
      </c>
      <c r="Q56" s="127"/>
      <c r="R56" s="127"/>
      <c r="S56" s="127"/>
      <c r="T56" s="127"/>
      <c r="U56" s="132"/>
      <c r="V56" s="133"/>
      <c r="W56" s="128"/>
      <c r="X56" s="128"/>
      <c r="Y56" s="129"/>
      <c r="Z56" s="129"/>
      <c r="AA56" s="130"/>
      <c r="AB56" s="130"/>
      <c r="AC56" s="130"/>
      <c r="AD56" s="118"/>
      <c r="AE56" s="118"/>
    </row>
    <row r="57" spans="3:44" s="4" customFormat="1" ht="22.5" x14ac:dyDescent="0.4">
      <c r="C57" s="118"/>
      <c r="D57" s="118"/>
      <c r="E57" s="127"/>
      <c r="F57" s="120" t="s">
        <v>37</v>
      </c>
      <c r="G57" s="121"/>
      <c r="H57" s="121"/>
      <c r="I57" s="121"/>
      <c r="J57" s="267" t="s">
        <v>75</v>
      </c>
      <c r="K57" s="267"/>
      <c r="L57" s="267"/>
      <c r="M57" s="267"/>
      <c r="N57" s="127"/>
      <c r="O57" s="131" t="s">
        <v>36</v>
      </c>
      <c r="P57" s="126" t="s">
        <v>42</v>
      </c>
      <c r="Q57" s="127"/>
      <c r="R57" s="127"/>
      <c r="S57" s="127"/>
      <c r="T57" s="127"/>
      <c r="U57" s="132"/>
      <c r="V57" s="133"/>
      <c r="W57" s="128"/>
      <c r="X57" s="128"/>
      <c r="Y57" s="129"/>
      <c r="Z57" s="129"/>
      <c r="AA57" s="130"/>
      <c r="AB57" s="130"/>
      <c r="AC57" s="130"/>
      <c r="AD57" s="118"/>
      <c r="AE57" s="118"/>
    </row>
    <row r="58" spans="3:44" s="4" customFormat="1" ht="22.5" x14ac:dyDescent="0.4">
      <c r="C58" s="118"/>
      <c r="D58" s="118"/>
      <c r="E58" s="127"/>
      <c r="F58" s="120" t="s">
        <v>159</v>
      </c>
      <c r="G58" s="121"/>
      <c r="H58" s="121"/>
      <c r="I58" s="121"/>
      <c r="J58" s="266" t="s">
        <v>158</v>
      </c>
      <c r="K58" s="266"/>
      <c r="L58" s="266"/>
      <c r="M58" s="266"/>
      <c r="N58" s="127"/>
      <c r="O58" s="131" t="s">
        <v>38</v>
      </c>
      <c r="P58" s="126" t="s">
        <v>43</v>
      </c>
      <c r="Q58" s="127"/>
      <c r="R58" s="127"/>
      <c r="S58" s="127"/>
      <c r="T58" s="127"/>
      <c r="U58" s="132"/>
      <c r="V58" s="132"/>
      <c r="W58" s="118"/>
      <c r="X58" s="118"/>
      <c r="Y58" s="118"/>
      <c r="Z58" s="118"/>
      <c r="AA58" s="118"/>
      <c r="AB58" s="118"/>
      <c r="AC58" s="118"/>
      <c r="AD58" s="118"/>
      <c r="AE58" s="118"/>
    </row>
    <row r="59" spans="3:44" s="4" customFormat="1" ht="22.5" x14ac:dyDescent="0.4">
      <c r="C59" s="118"/>
      <c r="D59" s="118"/>
      <c r="E59" s="127"/>
      <c r="F59" s="121"/>
      <c r="G59" s="121"/>
      <c r="H59" s="121"/>
      <c r="I59" s="121"/>
      <c r="J59" s="134"/>
      <c r="K59" s="134"/>
      <c r="L59" s="131"/>
      <c r="M59" s="135"/>
      <c r="N59" s="127"/>
      <c r="O59" s="131" t="s">
        <v>39</v>
      </c>
      <c r="P59" s="126" t="s">
        <v>44</v>
      </c>
      <c r="Q59" s="127"/>
      <c r="R59" s="127"/>
      <c r="S59" s="127"/>
      <c r="T59" s="127"/>
      <c r="U59" s="132"/>
      <c r="V59" s="132"/>
      <c r="W59" s="118"/>
      <c r="X59" s="118"/>
      <c r="Y59" s="118"/>
      <c r="Z59" s="118"/>
      <c r="AA59" s="118"/>
      <c r="AB59" s="118"/>
      <c r="AC59" s="118"/>
      <c r="AD59" s="118"/>
      <c r="AE59" s="118"/>
    </row>
    <row r="60" spans="3:44" s="4" customFormat="1" ht="22.5" x14ac:dyDescent="0.4">
      <c r="C60" s="118"/>
      <c r="D60" s="118"/>
      <c r="E60" s="127"/>
      <c r="F60" s="118"/>
      <c r="G60" s="121"/>
      <c r="H60" s="121"/>
      <c r="I60" s="121"/>
      <c r="J60" s="136"/>
      <c r="K60" s="136"/>
      <c r="L60" s="131"/>
      <c r="M60" s="135"/>
      <c r="N60" s="127"/>
      <c r="O60" s="131"/>
      <c r="P60" s="126"/>
      <c r="Q60" s="127"/>
      <c r="R60" s="127"/>
      <c r="S60" s="127"/>
      <c r="T60" s="127"/>
      <c r="U60" s="132"/>
      <c r="V60" s="132"/>
      <c r="W60" s="118"/>
      <c r="X60" s="118"/>
      <c r="Y60" s="118"/>
      <c r="Z60" s="118"/>
      <c r="AA60" s="118"/>
      <c r="AB60" s="118"/>
      <c r="AC60" s="118"/>
      <c r="AD60" s="118"/>
      <c r="AE60" s="118"/>
    </row>
    <row r="61" spans="3:44" s="4" customFormat="1" ht="27" x14ac:dyDescent="0.4">
      <c r="C61" s="118"/>
      <c r="D61" s="118"/>
      <c r="E61" s="127"/>
      <c r="F61" s="210" t="str">
        <f>'Res gral 01'!B40</f>
        <v>El presente anexo técnico se firma en cuatro ejemplares originales, a los  25  días del mes de junio de 2025</v>
      </c>
      <c r="G61" s="121"/>
      <c r="H61" s="121"/>
      <c r="I61" s="121"/>
      <c r="J61" s="127"/>
      <c r="K61" s="127"/>
      <c r="L61" s="131"/>
      <c r="M61" s="135"/>
      <c r="N61" s="127"/>
      <c r="O61" s="127"/>
      <c r="P61" s="137"/>
      <c r="Q61" s="127"/>
      <c r="R61" s="127"/>
      <c r="S61" s="127"/>
      <c r="T61" s="127"/>
      <c r="U61" s="132"/>
      <c r="V61" s="132"/>
      <c r="W61" s="118"/>
      <c r="X61" s="118"/>
      <c r="Y61" s="118"/>
      <c r="Z61" s="118"/>
      <c r="AA61" s="118"/>
      <c r="AB61" s="118"/>
      <c r="AC61" s="118"/>
      <c r="AD61" s="118"/>
      <c r="AE61" s="118"/>
    </row>
    <row r="62" spans="3:44" s="4" customFormat="1" x14ac:dyDescent="0.35">
      <c r="C62" s="118"/>
      <c r="D62" s="118"/>
      <c r="E62" s="118"/>
      <c r="F62" s="118"/>
      <c r="G62" s="118"/>
      <c r="H62" s="118"/>
      <c r="I62" s="118"/>
      <c r="J62" s="118"/>
      <c r="K62" s="118"/>
      <c r="L62" s="138"/>
      <c r="M62" s="139"/>
      <c r="N62" s="118"/>
      <c r="O62" s="118"/>
      <c r="P62" s="118"/>
      <c r="Q62" s="118"/>
      <c r="R62" s="118"/>
      <c r="S62" s="118"/>
      <c r="T62" s="118"/>
      <c r="U62" s="118"/>
      <c r="V62" s="118"/>
      <c r="W62" s="118"/>
      <c r="X62" s="118"/>
      <c r="Y62" s="118"/>
      <c r="Z62" s="118"/>
      <c r="AA62" s="118"/>
      <c r="AB62" s="118"/>
      <c r="AC62" s="118"/>
      <c r="AD62" s="118"/>
      <c r="AE62" s="118"/>
    </row>
    <row r="63" spans="3:44" s="4" customFormat="1" x14ac:dyDescent="0.35">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row>
    <row r="64" spans="3:44" s="8" customFormat="1" ht="22.5" x14ac:dyDescent="0.4">
      <c r="C64" s="127"/>
      <c r="D64" s="127"/>
      <c r="E64" s="127"/>
      <c r="F64"/>
      <c r="G64"/>
      <c r="H64"/>
      <c r="I64"/>
      <c r="J64"/>
      <c r="K64"/>
      <c r="L64"/>
      <c r="M64"/>
      <c r="N64"/>
      <c r="O64"/>
      <c r="P64"/>
      <c r="Q64"/>
      <c r="R64"/>
      <c r="S64"/>
      <c r="T64"/>
      <c r="U64"/>
      <c r="V64"/>
      <c r="W64"/>
      <c r="X64"/>
      <c r="Y64"/>
      <c r="Z64"/>
      <c r="AA64"/>
      <c r="AB64" s="127"/>
      <c r="AC64" s="127"/>
      <c r="AD64" s="127"/>
      <c r="AE64" s="127"/>
    </row>
    <row r="65" spans="3:31" s="8" customFormat="1" ht="22.5" x14ac:dyDescent="0.4">
      <c r="C65" s="127"/>
      <c r="D65" s="127"/>
      <c r="E65" s="127"/>
      <c r="F65"/>
      <c r="G65"/>
      <c r="H65"/>
      <c r="I65"/>
      <c r="J65"/>
      <c r="K65"/>
      <c r="L65"/>
      <c r="M65"/>
      <c r="N65"/>
      <c r="O65"/>
      <c r="P65"/>
      <c r="Q65"/>
      <c r="R65"/>
      <c r="S65"/>
      <c r="T65"/>
      <c r="U65"/>
      <c r="V65"/>
      <c r="W65"/>
      <c r="X65"/>
      <c r="Y65"/>
      <c r="Z65"/>
      <c r="AA65"/>
      <c r="AB65" s="127"/>
      <c r="AC65" s="127"/>
      <c r="AD65" s="127"/>
      <c r="AE65" s="127"/>
    </row>
    <row r="66" spans="3:31" s="8" customFormat="1" ht="22.5" x14ac:dyDescent="0.4">
      <c r="C66" s="127"/>
      <c r="D66" s="127"/>
      <c r="E66" s="127"/>
      <c r="F66"/>
      <c r="G66"/>
      <c r="H66"/>
      <c r="I66"/>
      <c r="J66"/>
      <c r="K66"/>
      <c r="L66"/>
      <c r="M66"/>
      <c r="N66"/>
      <c r="O66"/>
      <c r="P66"/>
      <c r="Q66"/>
      <c r="R66"/>
      <c r="S66"/>
      <c r="T66"/>
      <c r="U66"/>
      <c r="V66"/>
      <c r="W66"/>
      <c r="X66"/>
      <c r="Y66"/>
      <c r="Z66"/>
      <c r="AA66"/>
      <c r="AB66" s="127"/>
      <c r="AC66" s="127"/>
      <c r="AD66" s="127"/>
      <c r="AE66" s="127"/>
    </row>
    <row r="67" spans="3:31" s="8" customFormat="1" ht="22.5" x14ac:dyDescent="0.4">
      <c r="C67" s="127"/>
      <c r="D67" s="127"/>
      <c r="E67" s="127"/>
      <c r="F67"/>
      <c r="G67"/>
      <c r="H67"/>
      <c r="I67"/>
      <c r="J67"/>
      <c r="K67"/>
      <c r="L67"/>
      <c r="M67"/>
      <c r="N67"/>
      <c r="O67"/>
      <c r="P67"/>
      <c r="Q67"/>
      <c r="R67"/>
      <c r="S67"/>
      <c r="T67"/>
      <c r="U67"/>
      <c r="V67"/>
      <c r="W67"/>
      <c r="X67"/>
      <c r="Y67"/>
      <c r="Z67"/>
      <c r="AA67"/>
      <c r="AB67" s="127"/>
      <c r="AC67" s="127"/>
      <c r="AD67" s="127"/>
      <c r="AE67" s="127"/>
    </row>
    <row r="68" spans="3:31" s="8" customFormat="1" ht="22.5" x14ac:dyDescent="0.4">
      <c r="C68" s="127"/>
      <c r="D68" s="127"/>
      <c r="E68" s="127"/>
      <c r="F68"/>
      <c r="G68"/>
      <c r="H68"/>
      <c r="I68"/>
      <c r="J68"/>
      <c r="K68"/>
      <c r="L68"/>
      <c r="M68"/>
      <c r="N68"/>
      <c r="O68"/>
      <c r="P68"/>
      <c r="Q68"/>
      <c r="R68"/>
      <c r="S68"/>
      <c r="T68"/>
      <c r="U68"/>
      <c r="V68"/>
      <c r="W68"/>
      <c r="X68"/>
      <c r="Y68"/>
      <c r="Z68"/>
      <c r="AA68"/>
      <c r="AB68" s="127"/>
      <c r="AC68" s="127"/>
      <c r="AD68" s="127"/>
      <c r="AE68" s="127"/>
    </row>
    <row r="69" spans="3:31" s="8" customFormat="1" ht="22.5" x14ac:dyDescent="0.4">
      <c r="C69" s="127"/>
      <c r="D69" s="127"/>
      <c r="E69" s="127"/>
      <c r="F69"/>
      <c r="G69"/>
      <c r="H69"/>
      <c r="I69"/>
      <c r="J69"/>
      <c r="K69"/>
      <c r="L69"/>
      <c r="M69"/>
      <c r="N69"/>
      <c r="O69"/>
      <c r="P69"/>
      <c r="Q69"/>
      <c r="R69"/>
      <c r="S69"/>
      <c r="T69"/>
      <c r="U69"/>
      <c r="V69"/>
      <c r="W69"/>
      <c r="X69"/>
      <c r="Y69"/>
      <c r="Z69"/>
      <c r="AA69"/>
      <c r="AB69" s="127"/>
      <c r="AC69" s="127"/>
      <c r="AD69" s="127"/>
      <c r="AE69" s="127"/>
    </row>
    <row r="70" spans="3:31" x14ac:dyDescent="0.35">
      <c r="F70"/>
      <c r="G70"/>
      <c r="H70"/>
      <c r="I70"/>
      <c r="J70"/>
      <c r="K70"/>
      <c r="L70"/>
      <c r="M70"/>
      <c r="N70"/>
      <c r="O70"/>
      <c r="P70"/>
      <c r="Q70"/>
      <c r="R70"/>
      <c r="S70"/>
      <c r="T70"/>
      <c r="U70"/>
      <c r="V70"/>
      <c r="W70"/>
      <c r="X70"/>
      <c r="Y70"/>
      <c r="Z70"/>
      <c r="AA70"/>
    </row>
  </sheetData>
  <mergeCells count="24">
    <mergeCell ref="C12:C14"/>
    <mergeCell ref="E12:G13"/>
    <mergeCell ref="Z12:Z14"/>
    <mergeCell ref="T12:Y13"/>
    <mergeCell ref="N12:R13"/>
    <mergeCell ref="L12:M13"/>
    <mergeCell ref="D12:D14"/>
    <mergeCell ref="J56:M56"/>
    <mergeCell ref="J57:M57"/>
    <mergeCell ref="J58:M58"/>
    <mergeCell ref="I8:AB8"/>
    <mergeCell ref="F3:AC3"/>
    <mergeCell ref="F4:AC4"/>
    <mergeCell ref="F5:AC5"/>
    <mergeCell ref="F7:AC7"/>
    <mergeCell ref="AB12:AB14"/>
    <mergeCell ref="AC12:AC14"/>
    <mergeCell ref="J12:J14"/>
    <mergeCell ref="I12:I14"/>
    <mergeCell ref="AF12:AK13"/>
    <mergeCell ref="AM12:AR13"/>
    <mergeCell ref="K12:K13"/>
    <mergeCell ref="H12:H14"/>
    <mergeCell ref="AA12:AA14"/>
  </mergeCells>
  <printOptions horizontalCentered="1"/>
  <pageMargins left="0.25" right="0.25" top="0.75" bottom="0.75" header="0.3" footer="0.3"/>
  <pageSetup paperSize="14" scale="29" fitToHeight="0" orientation="landscape" r:id="rId1"/>
  <headerFooter scaleWithDoc="0"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Catalogos2024!$A$5:$A$7</xm:f>
          </x14:formula1>
          <xm:sqref>J50:J52 J16:J35</xm:sqref>
        </x14:dataValidation>
        <x14:dataValidation type="list" allowBlank="1" showInputMessage="1" showErrorMessage="1" xr:uid="{00000000-0002-0000-0100-000001000000}">
          <x14:formula1>
            <xm:f>INDIRECT(VLOOKUP(J16,Catalogos2024!$A$5:$B$7,2,0))</xm:f>
          </x14:formula1>
          <xm:sqref>K16:K35</xm:sqref>
        </x14:dataValidation>
        <x14:dataValidation type="list" allowBlank="1" showInputMessage="1" showErrorMessage="1" xr:uid="{00000000-0002-0000-0100-000002000000}">
          <x14:formula1>
            <xm:f>Catalogos2024!$A$11:$A$12</xm:f>
          </x14:formula1>
          <xm:sqref>J38:J41</xm:sqref>
        </x14:dataValidation>
        <x14:dataValidation type="list" allowBlank="1" showInputMessage="1" showErrorMessage="1" xr:uid="{00000000-0002-0000-0100-000003000000}">
          <x14:formula1>
            <xm:f>INDIRECT(VLOOKUP(J38,Catalogos2024!$A$11:$B$12,2,0))</xm:f>
          </x14:formula1>
          <xm:sqref>K38:K41</xm:sqref>
        </x14:dataValidation>
        <x14:dataValidation type="list" allowBlank="1" showInputMessage="1" showErrorMessage="1" xr:uid="{00000000-0002-0000-0100-000004000000}">
          <x14:formula1>
            <xm:f>Catalogos2024!$A$17:$A$18</xm:f>
          </x14:formula1>
          <xm:sqref>J44:J47</xm:sqref>
        </x14:dataValidation>
        <x14:dataValidation type="list" allowBlank="1" showInputMessage="1" showErrorMessage="1" xr:uid="{00000000-0002-0000-0100-000005000000}">
          <x14:formula1>
            <xm:f>INDIRECT(VLOOKUP(J44,Catalogos2024!$A$17:$B$18,2,0))</xm:f>
          </x14:formula1>
          <xm:sqref>K44:K47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AR62"/>
  <sheetViews>
    <sheetView showGridLines="0" tabSelected="1" showRuler="0" view="pageBreakPreview" topLeftCell="K12" zoomScale="70" zoomScaleNormal="40" zoomScaleSheetLayoutView="70" zoomScalePageLayoutView="30" workbookViewId="0">
      <selection activeCell="Z17" sqref="Z17"/>
    </sheetView>
  </sheetViews>
  <sheetFormatPr baseColWidth="10" defaultRowHeight="18" x14ac:dyDescent="0.35"/>
  <cols>
    <col min="1" max="2" width="1.625" style="3" customWidth="1"/>
    <col min="3" max="3" width="6.375" style="40" customWidth="1"/>
    <col min="4" max="4" width="19.125" style="40" customWidth="1"/>
    <col min="5" max="5" width="20.5" style="41" customWidth="1"/>
    <col min="6" max="7" width="24.5" style="42" customWidth="1"/>
    <col min="8" max="8" width="16" style="42" customWidth="1"/>
    <col min="9" max="9" width="113.5" style="41" customWidth="1"/>
    <col min="10" max="10" width="15.125" style="41" customWidth="1"/>
    <col min="11" max="11" width="16.75" style="41" customWidth="1"/>
    <col min="12" max="12" width="12.75" style="41" customWidth="1"/>
    <col min="13" max="13" width="13.625" style="41" customWidth="1"/>
    <col min="14" max="15" width="9.625" style="41" customWidth="1"/>
    <col min="16" max="17" width="11.125" style="41" customWidth="1"/>
    <col min="18" max="18" width="17.25" style="41" customWidth="1"/>
    <col min="19" max="19" width="2.75" style="41" customWidth="1"/>
    <col min="20" max="25" width="15.875" style="41" customWidth="1"/>
    <col min="26" max="26" width="13.625" style="41" customWidth="1"/>
    <col min="27" max="27" width="16.75" style="41" customWidth="1"/>
    <col min="28" max="28" width="14.375" style="41" customWidth="1"/>
    <col min="29" max="29" width="13.375" style="41" customWidth="1"/>
    <col min="30" max="30" width="5" style="3" customWidth="1"/>
    <col min="31" max="31" width="11" style="3"/>
    <col min="32" max="32" width="11" style="3" customWidth="1"/>
    <col min="33" max="36" width="11" style="3"/>
    <col min="37" max="37" width="12.875" style="3" customWidth="1"/>
    <col min="38" max="42" width="11" style="3"/>
    <col min="43" max="43" width="11" style="3" customWidth="1"/>
    <col min="44" max="44" width="12.875" style="3" customWidth="1"/>
    <col min="45" max="16384" width="11" style="3"/>
  </cols>
  <sheetData>
    <row r="1" spans="3:44" ht="10.5" customHeight="1" x14ac:dyDescent="0.35"/>
    <row r="2" spans="3:44" s="5" customFormat="1" ht="3.75" customHeight="1" x14ac:dyDescent="0.35">
      <c r="C2" s="43"/>
      <c r="D2" s="43"/>
      <c r="E2" s="43"/>
      <c r="F2" s="43"/>
      <c r="G2" s="43"/>
      <c r="H2" s="43"/>
      <c r="I2" s="43"/>
      <c r="J2" s="43"/>
      <c r="K2" s="43"/>
      <c r="L2" s="43"/>
      <c r="M2" s="43"/>
      <c r="N2" s="43"/>
      <c r="O2" s="43"/>
      <c r="P2" s="43"/>
      <c r="Q2" s="43"/>
      <c r="R2" s="43"/>
      <c r="S2" s="43"/>
      <c r="T2" s="43"/>
      <c r="U2" s="43"/>
      <c r="V2" s="43"/>
      <c r="W2" s="43"/>
      <c r="X2" s="43"/>
      <c r="Y2" s="43"/>
      <c r="Z2" s="43"/>
      <c r="AA2" s="43"/>
      <c r="AB2" s="43"/>
      <c r="AC2" s="43"/>
    </row>
    <row r="3" spans="3:44" s="5" customFormat="1" ht="33" customHeight="1" x14ac:dyDescent="0.35">
      <c r="C3" s="43"/>
      <c r="D3" s="43"/>
      <c r="E3" s="44"/>
      <c r="F3" s="269" t="s">
        <v>161</v>
      </c>
      <c r="G3" s="269"/>
      <c r="H3" s="269"/>
      <c r="I3" s="269"/>
      <c r="J3" s="269"/>
      <c r="K3" s="269"/>
      <c r="L3" s="269"/>
      <c r="M3" s="269"/>
      <c r="N3" s="269"/>
      <c r="O3" s="269"/>
      <c r="P3" s="269"/>
      <c r="Q3" s="269"/>
      <c r="R3" s="269"/>
      <c r="S3" s="269"/>
      <c r="T3" s="269"/>
      <c r="U3" s="269"/>
      <c r="V3" s="269"/>
      <c r="W3" s="269"/>
      <c r="X3" s="269"/>
      <c r="Y3" s="269"/>
      <c r="Z3" s="269"/>
      <c r="AA3" s="269"/>
      <c r="AB3" s="269"/>
      <c r="AC3" s="269"/>
    </row>
    <row r="4" spans="3:44" s="5" customFormat="1" ht="33" customHeight="1" x14ac:dyDescent="0.35">
      <c r="C4" s="43"/>
      <c r="D4" s="43"/>
      <c r="E4" s="45"/>
      <c r="F4" s="269" t="str">
        <f>'Res gral 01'!E4</f>
        <v xml:space="preserve"> Primer Anexo de Ejecución Modificatorio al PROAGUA Núm. 26 - 01 / 2025</v>
      </c>
      <c r="G4" s="269"/>
      <c r="H4" s="269"/>
      <c r="I4" s="269"/>
      <c r="J4" s="269"/>
      <c r="K4" s="269"/>
      <c r="L4" s="269"/>
      <c r="M4" s="269"/>
      <c r="N4" s="269"/>
      <c r="O4" s="269"/>
      <c r="P4" s="269"/>
      <c r="Q4" s="269"/>
      <c r="R4" s="269"/>
      <c r="S4" s="269"/>
      <c r="T4" s="269"/>
      <c r="U4" s="269"/>
      <c r="V4" s="269"/>
      <c r="W4" s="269"/>
      <c r="X4" s="269"/>
      <c r="Y4" s="269"/>
      <c r="Z4" s="269"/>
      <c r="AA4" s="269"/>
      <c r="AB4" s="269"/>
      <c r="AC4" s="269"/>
    </row>
    <row r="5" spans="3:44" s="5" customFormat="1" ht="33" customHeight="1" x14ac:dyDescent="0.35">
      <c r="C5" s="43"/>
      <c r="D5" s="43"/>
      <c r="E5" s="45"/>
      <c r="F5" s="269" t="str">
        <f>'Res gral 01'!E5</f>
        <v>Primer Anexo Técnico Modificatorio al Núm. 01 / 2025</v>
      </c>
      <c r="G5" s="269"/>
      <c r="H5" s="269"/>
      <c r="I5" s="269"/>
      <c r="J5" s="269"/>
      <c r="K5" s="269"/>
      <c r="L5" s="269"/>
      <c r="M5" s="269"/>
      <c r="N5" s="269"/>
      <c r="O5" s="269"/>
      <c r="P5" s="269"/>
      <c r="Q5" s="269"/>
      <c r="R5" s="269"/>
      <c r="S5" s="269"/>
      <c r="T5" s="269"/>
      <c r="U5" s="269"/>
      <c r="V5" s="269"/>
      <c r="W5" s="269"/>
      <c r="X5" s="269"/>
      <c r="Y5" s="269"/>
      <c r="Z5" s="269"/>
      <c r="AA5" s="269"/>
      <c r="AB5" s="269"/>
      <c r="AC5" s="269"/>
    </row>
    <row r="6" spans="3:44" s="5" customFormat="1" ht="24" customHeight="1" x14ac:dyDescent="0.6">
      <c r="C6" s="43"/>
      <c r="D6" s="43"/>
      <c r="E6" s="46"/>
      <c r="F6" s="47"/>
      <c r="G6" s="47"/>
      <c r="H6" s="47"/>
      <c r="I6" s="47"/>
      <c r="J6" s="48"/>
      <c r="K6" s="47"/>
      <c r="L6" s="47"/>
      <c r="M6" s="47"/>
      <c r="N6" s="47"/>
      <c r="O6" s="47"/>
      <c r="P6" s="47"/>
      <c r="Q6" s="47"/>
      <c r="R6" s="47"/>
      <c r="S6" s="47"/>
      <c r="T6" s="47"/>
      <c r="U6" s="49"/>
      <c r="V6" s="49"/>
      <c r="W6" s="49"/>
      <c r="X6" s="49"/>
      <c r="Y6" s="49"/>
      <c r="Z6" s="49"/>
      <c r="AA6" s="49"/>
      <c r="AB6" s="49"/>
      <c r="AC6" s="48"/>
    </row>
    <row r="7" spans="3:44" s="5" customFormat="1" ht="34.5" x14ac:dyDescent="0.35">
      <c r="C7" s="43"/>
      <c r="D7" s="43"/>
      <c r="E7" s="45"/>
      <c r="F7" s="269" t="s">
        <v>59</v>
      </c>
      <c r="G7" s="269"/>
      <c r="H7" s="269"/>
      <c r="I7" s="269"/>
      <c r="J7" s="269"/>
      <c r="K7" s="269"/>
      <c r="L7" s="269"/>
      <c r="M7" s="269"/>
      <c r="N7" s="269"/>
      <c r="O7" s="269"/>
      <c r="P7" s="269"/>
      <c r="Q7" s="269"/>
      <c r="R7" s="269"/>
      <c r="S7" s="269"/>
      <c r="T7" s="269"/>
      <c r="U7" s="269"/>
      <c r="V7" s="269"/>
      <c r="W7" s="269"/>
      <c r="X7" s="269"/>
      <c r="Y7" s="269"/>
      <c r="Z7" s="269"/>
      <c r="AA7" s="269"/>
      <c r="AB7" s="269"/>
      <c r="AC7" s="269"/>
    </row>
    <row r="8" spans="3:44" s="5" customFormat="1" ht="94.5" customHeight="1" x14ac:dyDescent="0.4">
      <c r="C8" s="50"/>
      <c r="D8" s="50"/>
      <c r="E8" s="43"/>
      <c r="F8" s="51"/>
      <c r="G8" s="52"/>
      <c r="H8" s="52"/>
      <c r="I8" s="268" t="s">
        <v>162</v>
      </c>
      <c r="J8" s="268"/>
      <c r="K8" s="268"/>
      <c r="L8" s="268"/>
      <c r="M8" s="268"/>
      <c r="N8" s="268"/>
      <c r="O8" s="268"/>
      <c r="P8" s="268"/>
      <c r="Q8" s="268"/>
      <c r="R8" s="268"/>
      <c r="S8" s="268"/>
      <c r="T8" s="268"/>
      <c r="U8" s="268"/>
      <c r="V8" s="268"/>
      <c r="W8" s="268"/>
      <c r="X8" s="268"/>
      <c r="Y8" s="268"/>
      <c r="Z8" s="268"/>
      <c r="AA8" s="268"/>
      <c r="AB8" s="268"/>
      <c r="AC8" s="52"/>
    </row>
    <row r="9" spans="3:44" x14ac:dyDescent="0.35">
      <c r="C9" s="41"/>
      <c r="D9" s="41"/>
      <c r="F9" s="41"/>
      <c r="G9" s="41"/>
      <c r="H9" s="41"/>
      <c r="I9" s="53"/>
      <c r="J9" s="53"/>
      <c r="K9" s="53"/>
      <c r="L9" s="53"/>
      <c r="M9" s="53"/>
      <c r="N9" s="53"/>
      <c r="O9" s="53"/>
      <c r="P9" s="53"/>
      <c r="Q9" s="53"/>
      <c r="R9" s="53"/>
      <c r="S9" s="53"/>
      <c r="T9" s="53"/>
      <c r="U9" s="53"/>
      <c r="V9" s="43"/>
      <c r="W9" s="43"/>
      <c r="X9" s="43"/>
      <c r="Y9" s="43"/>
      <c r="Z9" s="43"/>
    </row>
    <row r="10" spans="3:44" ht="27" x14ac:dyDescent="0.5">
      <c r="C10" s="54"/>
      <c r="D10" s="54"/>
      <c r="E10" s="54"/>
      <c r="F10" s="55" t="str">
        <f>'Res gral 01'!B12</f>
        <v>Entidad Federativa: SONORA</v>
      </c>
      <c r="G10" s="208"/>
      <c r="H10" s="208"/>
      <c r="I10" s="55" t="s">
        <v>17</v>
      </c>
      <c r="J10" s="57" t="str">
        <f>'Res gral 01'!H12</f>
        <v>COMISIÓN ESTATAL DEL AGUA</v>
      </c>
      <c r="K10" s="57"/>
      <c r="L10" s="57"/>
      <c r="M10" s="56"/>
      <c r="N10" s="56"/>
      <c r="V10" s="43"/>
      <c r="W10" s="43"/>
      <c r="X10" s="43"/>
      <c r="Y10" s="43"/>
      <c r="Z10" s="43"/>
      <c r="AA10" s="58"/>
      <c r="AB10" s="59"/>
      <c r="AC10" s="59"/>
    </row>
    <row r="11" spans="3:44" ht="22.5" customHeight="1" thickBot="1" x14ac:dyDescent="0.4"/>
    <row r="12" spans="3:44" s="7" customFormat="1" ht="22.5" customHeight="1" x14ac:dyDescent="0.25">
      <c r="C12" s="273" t="s">
        <v>0</v>
      </c>
      <c r="D12" s="263" t="s">
        <v>72</v>
      </c>
      <c r="E12" s="263" t="s">
        <v>1</v>
      </c>
      <c r="F12" s="263"/>
      <c r="G12" s="263"/>
      <c r="H12" s="263" t="s">
        <v>58</v>
      </c>
      <c r="I12" s="263" t="s">
        <v>163</v>
      </c>
      <c r="J12" s="263" t="s">
        <v>32</v>
      </c>
      <c r="K12" s="263" t="s">
        <v>51</v>
      </c>
      <c r="L12" s="263" t="s">
        <v>11</v>
      </c>
      <c r="M12" s="263"/>
      <c r="N12" s="263" t="s">
        <v>31</v>
      </c>
      <c r="O12" s="263"/>
      <c r="P12" s="263"/>
      <c r="Q12" s="263"/>
      <c r="R12" s="270"/>
      <c r="S12" s="60"/>
      <c r="T12" s="273" t="s">
        <v>16</v>
      </c>
      <c r="U12" s="263"/>
      <c r="V12" s="263"/>
      <c r="W12" s="263"/>
      <c r="X12" s="263"/>
      <c r="Y12" s="263"/>
      <c r="Z12" s="263" t="s">
        <v>55</v>
      </c>
      <c r="AA12" s="263" t="s">
        <v>40</v>
      </c>
      <c r="AB12" s="263" t="s">
        <v>56</v>
      </c>
      <c r="AC12" s="270" t="s">
        <v>57</v>
      </c>
      <c r="AF12" s="259" t="s">
        <v>49</v>
      </c>
      <c r="AG12" s="260"/>
      <c r="AH12" s="260"/>
      <c r="AI12" s="260"/>
      <c r="AJ12" s="260"/>
      <c r="AK12" s="260"/>
      <c r="AM12" s="259" t="s">
        <v>228</v>
      </c>
      <c r="AN12" s="260"/>
      <c r="AO12" s="260"/>
      <c r="AP12" s="260"/>
      <c r="AQ12" s="260"/>
      <c r="AR12" s="260"/>
    </row>
    <row r="13" spans="3:44" s="7" customFormat="1" ht="22.5" customHeight="1" x14ac:dyDescent="0.25">
      <c r="C13" s="274"/>
      <c r="D13" s="264"/>
      <c r="E13" s="264"/>
      <c r="F13" s="264"/>
      <c r="G13" s="264"/>
      <c r="H13" s="264"/>
      <c r="I13" s="264"/>
      <c r="J13" s="264"/>
      <c r="K13" s="264"/>
      <c r="L13" s="264"/>
      <c r="M13" s="264"/>
      <c r="N13" s="264"/>
      <c r="O13" s="264"/>
      <c r="P13" s="264"/>
      <c r="Q13" s="264"/>
      <c r="R13" s="271"/>
      <c r="S13" s="60"/>
      <c r="T13" s="274"/>
      <c r="U13" s="264"/>
      <c r="V13" s="264"/>
      <c r="W13" s="264"/>
      <c r="X13" s="264"/>
      <c r="Y13" s="264"/>
      <c r="Z13" s="264"/>
      <c r="AA13" s="264"/>
      <c r="AB13" s="264"/>
      <c r="AC13" s="271"/>
      <c r="AF13" s="261"/>
      <c r="AG13" s="262"/>
      <c r="AH13" s="262"/>
      <c r="AI13" s="262"/>
      <c r="AJ13" s="262"/>
      <c r="AK13" s="262"/>
      <c r="AM13" s="261"/>
      <c r="AN13" s="262"/>
      <c r="AO13" s="262"/>
      <c r="AP13" s="262"/>
      <c r="AQ13" s="262"/>
      <c r="AR13" s="262"/>
    </row>
    <row r="14" spans="3:44" s="7" customFormat="1" ht="53.25" customHeight="1" thickBot="1" x14ac:dyDescent="0.3">
      <c r="C14" s="275"/>
      <c r="D14" s="265"/>
      <c r="E14" s="62" t="s">
        <v>2</v>
      </c>
      <c r="F14" s="62" t="s">
        <v>3</v>
      </c>
      <c r="G14" s="62" t="s">
        <v>4</v>
      </c>
      <c r="H14" s="265"/>
      <c r="I14" s="265"/>
      <c r="J14" s="265"/>
      <c r="K14" s="62" t="s">
        <v>30</v>
      </c>
      <c r="L14" s="62" t="s">
        <v>12</v>
      </c>
      <c r="M14" s="62" t="s">
        <v>13</v>
      </c>
      <c r="N14" s="62" t="s">
        <v>5</v>
      </c>
      <c r="O14" s="62" t="s">
        <v>6</v>
      </c>
      <c r="P14" s="62" t="s">
        <v>7</v>
      </c>
      <c r="Q14" s="62" t="s">
        <v>9</v>
      </c>
      <c r="R14" s="63" t="s">
        <v>10</v>
      </c>
      <c r="S14" s="60"/>
      <c r="T14" s="64" t="s">
        <v>8</v>
      </c>
      <c r="U14" s="62" t="s">
        <v>14</v>
      </c>
      <c r="V14" s="62" t="s">
        <v>15</v>
      </c>
      <c r="W14" s="62" t="s">
        <v>66</v>
      </c>
      <c r="X14" s="62" t="s">
        <v>67</v>
      </c>
      <c r="Y14" s="62" t="s">
        <v>18</v>
      </c>
      <c r="Z14" s="265"/>
      <c r="AA14" s="265"/>
      <c r="AB14" s="265"/>
      <c r="AC14" s="272"/>
      <c r="AF14" s="218" t="s">
        <v>8</v>
      </c>
      <c r="AG14" s="219" t="s">
        <v>14</v>
      </c>
      <c r="AH14" s="219" t="s">
        <v>15</v>
      </c>
      <c r="AI14" s="219" t="s">
        <v>66</v>
      </c>
      <c r="AJ14" s="219" t="s">
        <v>67</v>
      </c>
      <c r="AK14" s="219" t="s">
        <v>18</v>
      </c>
      <c r="AM14" s="218" t="s">
        <v>8</v>
      </c>
      <c r="AN14" s="219" t="s">
        <v>14</v>
      </c>
      <c r="AO14" s="219" t="s">
        <v>15</v>
      </c>
      <c r="AP14" s="219" t="s">
        <v>66</v>
      </c>
      <c r="AQ14" s="219" t="s">
        <v>67</v>
      </c>
      <c r="AR14" s="219" t="s">
        <v>18</v>
      </c>
    </row>
    <row r="15" spans="3:44" ht="44.25" customHeight="1" x14ac:dyDescent="0.2">
      <c r="C15" s="65"/>
      <c r="D15" s="65"/>
      <c r="E15" s="66" t="s">
        <v>46</v>
      </c>
      <c r="F15" s="65"/>
      <c r="G15" s="65"/>
      <c r="H15" s="65"/>
      <c r="I15" s="65"/>
      <c r="J15" s="65"/>
      <c r="K15" s="65"/>
      <c r="L15" s="65"/>
      <c r="M15" s="65"/>
      <c r="N15" s="65"/>
      <c r="O15" s="65"/>
      <c r="P15" s="65"/>
      <c r="Q15" s="65"/>
      <c r="R15" s="65"/>
      <c r="S15" s="65"/>
      <c r="T15" s="65"/>
      <c r="U15" s="65"/>
      <c r="V15" s="65"/>
      <c r="W15" s="65"/>
      <c r="X15" s="65"/>
      <c r="Y15" s="65"/>
      <c r="Z15" s="65"/>
      <c r="AA15" s="65"/>
      <c r="AB15" s="65"/>
      <c r="AC15" s="65"/>
    </row>
    <row r="16" spans="3:44" ht="75" hidden="1" customHeight="1" x14ac:dyDescent="0.2">
      <c r="C16" s="67"/>
      <c r="D16" s="67"/>
      <c r="E16" s="67"/>
      <c r="F16" s="68"/>
      <c r="G16" s="68"/>
      <c r="H16" s="69"/>
      <c r="I16" s="69"/>
      <c r="J16" s="69"/>
      <c r="K16" s="70"/>
      <c r="L16" s="71"/>
      <c r="M16" s="71"/>
      <c r="N16" s="71"/>
      <c r="O16" s="71"/>
      <c r="P16" s="71"/>
      <c r="Q16" s="71"/>
      <c r="R16" s="71"/>
      <c r="S16" s="72"/>
      <c r="T16" s="71"/>
      <c r="U16" s="71"/>
      <c r="V16" s="71"/>
      <c r="W16" s="71"/>
      <c r="X16" s="71"/>
      <c r="Y16" s="71">
        <f>SUM(T16:X16)</f>
        <v>0</v>
      </c>
      <c r="Z16" s="140"/>
      <c r="AA16" s="141"/>
      <c r="AB16" s="75"/>
      <c r="AC16" s="76"/>
    </row>
    <row r="17" spans="3:44" ht="75" customHeight="1" x14ac:dyDescent="0.2">
      <c r="C17" s="67">
        <v>1</v>
      </c>
      <c r="D17" s="67" t="s">
        <v>235</v>
      </c>
      <c r="E17" s="67">
        <v>260300001</v>
      </c>
      <c r="F17" s="68" t="s">
        <v>236</v>
      </c>
      <c r="G17" s="68" t="s">
        <v>236</v>
      </c>
      <c r="H17" s="69" t="s">
        <v>171</v>
      </c>
      <c r="I17" s="70" t="s">
        <v>237</v>
      </c>
      <c r="J17" s="69" t="s">
        <v>106</v>
      </c>
      <c r="K17" s="70" t="s">
        <v>116</v>
      </c>
      <c r="L17" s="71" t="s">
        <v>238</v>
      </c>
      <c r="M17" s="71">
        <v>1</v>
      </c>
      <c r="N17" s="77">
        <v>0</v>
      </c>
      <c r="O17" s="77">
        <v>0</v>
      </c>
      <c r="P17" s="77">
        <v>0</v>
      </c>
      <c r="Q17" s="77">
        <v>0</v>
      </c>
      <c r="R17" s="77">
        <v>0</v>
      </c>
      <c r="S17" s="72"/>
      <c r="T17" s="211">
        <v>455608.28</v>
      </c>
      <c r="U17" s="211">
        <v>594191.72</v>
      </c>
      <c r="V17" s="211">
        <v>0</v>
      </c>
      <c r="W17" s="211">
        <v>0</v>
      </c>
      <c r="X17" s="211">
        <v>0</v>
      </c>
      <c r="Y17" s="212">
        <f t="shared" ref="Y17:Y26" si="0">SUM(T17:X17)</f>
        <v>1049800</v>
      </c>
      <c r="Z17" s="278">
        <f>T17/Y17</f>
        <v>0.43399531339302727</v>
      </c>
      <c r="AA17" s="141" t="s">
        <v>154</v>
      </c>
      <c r="AB17" s="75" t="s">
        <v>229</v>
      </c>
      <c r="AC17" s="76" t="s">
        <v>35</v>
      </c>
      <c r="AF17" s="220">
        <v>0</v>
      </c>
      <c r="AG17" s="220">
        <v>0</v>
      </c>
      <c r="AH17" s="220">
        <v>0</v>
      </c>
      <c r="AI17" s="220">
        <v>0</v>
      </c>
      <c r="AJ17" s="220">
        <v>0</v>
      </c>
      <c r="AK17" s="221">
        <f t="shared" ref="AK17:AK26" si="1">SUM(AF17:AJ17)</f>
        <v>0</v>
      </c>
      <c r="AM17" s="220">
        <v>0</v>
      </c>
      <c r="AN17" s="220">
        <v>0</v>
      </c>
      <c r="AO17" s="220">
        <v>0</v>
      </c>
      <c r="AP17" s="220">
        <v>0</v>
      </c>
      <c r="AQ17" s="220">
        <v>0</v>
      </c>
      <c r="AR17" s="221">
        <f t="shared" ref="AR17:AR26" si="2">SUM(AM17:AQ17)</f>
        <v>0</v>
      </c>
    </row>
    <row r="18" spans="3:44" ht="75" customHeight="1" x14ac:dyDescent="0.2">
      <c r="C18" s="67">
        <v>2</v>
      </c>
      <c r="D18" s="67" t="s">
        <v>235</v>
      </c>
      <c r="E18" s="67">
        <v>260300001</v>
      </c>
      <c r="F18" s="68" t="s">
        <v>236</v>
      </c>
      <c r="G18" s="68" t="s">
        <v>236</v>
      </c>
      <c r="H18" s="69" t="s">
        <v>171</v>
      </c>
      <c r="I18" s="70" t="s">
        <v>239</v>
      </c>
      <c r="J18" s="69" t="s">
        <v>106</v>
      </c>
      <c r="K18" s="70" t="s">
        <v>116</v>
      </c>
      <c r="L18" s="71" t="s">
        <v>238</v>
      </c>
      <c r="M18" s="71">
        <v>1</v>
      </c>
      <c r="N18" s="77">
        <v>0</v>
      </c>
      <c r="O18" s="77">
        <v>0</v>
      </c>
      <c r="P18" s="77">
        <v>0</v>
      </c>
      <c r="Q18" s="77">
        <v>0</v>
      </c>
      <c r="R18" s="77">
        <v>0</v>
      </c>
      <c r="S18" s="72"/>
      <c r="T18" s="211">
        <v>3984181.11</v>
      </c>
      <c r="U18" s="211">
        <v>5196058.8899999997</v>
      </c>
      <c r="V18" s="211">
        <v>0</v>
      </c>
      <c r="W18" s="211">
        <v>0</v>
      </c>
      <c r="X18" s="211">
        <v>0</v>
      </c>
      <c r="Y18" s="212">
        <f t="shared" si="0"/>
        <v>9180240</v>
      </c>
      <c r="Z18" s="278">
        <f t="shared" ref="Z18:Z26" si="3">T18/Y18</f>
        <v>0.43399531058011553</v>
      </c>
      <c r="AA18" s="141" t="s">
        <v>154</v>
      </c>
      <c r="AB18" s="75" t="s">
        <v>229</v>
      </c>
      <c r="AC18" s="76" t="s">
        <v>35</v>
      </c>
      <c r="AF18" s="220">
        <v>0</v>
      </c>
      <c r="AG18" s="220">
        <v>0</v>
      </c>
      <c r="AH18" s="220">
        <v>0</v>
      </c>
      <c r="AI18" s="220">
        <v>0</v>
      </c>
      <c r="AJ18" s="220">
        <v>0</v>
      </c>
      <c r="AK18" s="221">
        <f t="shared" si="1"/>
        <v>0</v>
      </c>
      <c r="AM18" s="220">
        <v>0</v>
      </c>
      <c r="AN18" s="220">
        <v>0</v>
      </c>
      <c r="AO18" s="220">
        <v>0</v>
      </c>
      <c r="AP18" s="220">
        <v>0</v>
      </c>
      <c r="AQ18" s="220">
        <v>0</v>
      </c>
      <c r="AR18" s="221">
        <f t="shared" si="2"/>
        <v>0</v>
      </c>
    </row>
    <row r="19" spans="3:44" ht="75" customHeight="1" x14ac:dyDescent="0.2">
      <c r="C19" s="67">
        <v>3</v>
      </c>
      <c r="D19" s="67" t="s">
        <v>235</v>
      </c>
      <c r="E19" s="67">
        <v>260300001</v>
      </c>
      <c r="F19" s="68" t="s">
        <v>236</v>
      </c>
      <c r="G19" s="68" t="s">
        <v>236</v>
      </c>
      <c r="H19" s="69" t="s">
        <v>171</v>
      </c>
      <c r="I19" s="70" t="s">
        <v>240</v>
      </c>
      <c r="J19" s="69" t="s">
        <v>106</v>
      </c>
      <c r="K19" s="70" t="s">
        <v>116</v>
      </c>
      <c r="L19" s="71" t="s">
        <v>238</v>
      </c>
      <c r="M19" s="71">
        <v>1</v>
      </c>
      <c r="N19" s="77">
        <v>0</v>
      </c>
      <c r="O19" s="77">
        <v>855563</v>
      </c>
      <c r="P19" s="77">
        <v>431621</v>
      </c>
      <c r="Q19" s="77">
        <v>9144</v>
      </c>
      <c r="R19" s="77">
        <v>18933</v>
      </c>
      <c r="S19" s="72"/>
      <c r="T19" s="211">
        <v>3027907.16</v>
      </c>
      <c r="U19" s="211">
        <v>3948912.84</v>
      </c>
      <c r="V19" s="211">
        <v>0</v>
      </c>
      <c r="W19" s="211">
        <v>0</v>
      </c>
      <c r="X19" s="211">
        <v>0</v>
      </c>
      <c r="Y19" s="212">
        <f t="shared" si="0"/>
        <v>6976820</v>
      </c>
      <c r="Z19" s="278">
        <f t="shared" si="3"/>
        <v>0.43399531018429605</v>
      </c>
      <c r="AA19" s="141" t="s">
        <v>154</v>
      </c>
      <c r="AB19" s="75" t="s">
        <v>229</v>
      </c>
      <c r="AC19" s="76" t="s">
        <v>35</v>
      </c>
      <c r="AF19" s="220">
        <v>0</v>
      </c>
      <c r="AG19" s="220">
        <v>0</v>
      </c>
      <c r="AH19" s="220">
        <v>0</v>
      </c>
      <c r="AI19" s="220">
        <v>0</v>
      </c>
      <c r="AJ19" s="220">
        <v>0</v>
      </c>
      <c r="AK19" s="221">
        <f t="shared" si="1"/>
        <v>0</v>
      </c>
      <c r="AM19" s="220">
        <v>0</v>
      </c>
      <c r="AN19" s="220">
        <v>0</v>
      </c>
      <c r="AO19" s="220">
        <v>0</v>
      </c>
      <c r="AP19" s="220">
        <v>0</v>
      </c>
      <c r="AQ19" s="220">
        <v>0</v>
      </c>
      <c r="AR19" s="221">
        <f t="shared" si="2"/>
        <v>0</v>
      </c>
    </row>
    <row r="20" spans="3:44" ht="75" customHeight="1" x14ac:dyDescent="0.2">
      <c r="C20" s="67">
        <v>4</v>
      </c>
      <c r="D20" s="67" t="s">
        <v>235</v>
      </c>
      <c r="E20" s="67">
        <v>260300001</v>
      </c>
      <c r="F20" s="68" t="s">
        <v>236</v>
      </c>
      <c r="G20" s="68" t="s">
        <v>236</v>
      </c>
      <c r="H20" s="69" t="s">
        <v>171</v>
      </c>
      <c r="I20" s="70" t="s">
        <v>241</v>
      </c>
      <c r="J20" s="69" t="s">
        <v>106</v>
      </c>
      <c r="K20" s="70" t="s">
        <v>116</v>
      </c>
      <c r="L20" s="71" t="s">
        <v>238</v>
      </c>
      <c r="M20" s="71">
        <v>1</v>
      </c>
      <c r="N20" s="77">
        <v>0</v>
      </c>
      <c r="O20" s="77">
        <v>0</v>
      </c>
      <c r="P20" s="77">
        <v>0</v>
      </c>
      <c r="Q20" s="77">
        <v>0</v>
      </c>
      <c r="R20" s="77">
        <v>0</v>
      </c>
      <c r="S20" s="72"/>
      <c r="T20" s="211">
        <v>841159.26</v>
      </c>
      <c r="U20" s="211">
        <v>1097016.6499999999</v>
      </c>
      <c r="V20" s="211">
        <v>0</v>
      </c>
      <c r="W20" s="211">
        <v>0</v>
      </c>
      <c r="X20" s="211">
        <v>0</v>
      </c>
      <c r="Y20" s="212">
        <f t="shared" si="0"/>
        <v>1938175.91</v>
      </c>
      <c r="Z20" s="223">
        <f t="shared" si="3"/>
        <v>0.4339953126339291</v>
      </c>
      <c r="AA20" s="141" t="s">
        <v>154</v>
      </c>
      <c r="AB20" s="75" t="s">
        <v>229</v>
      </c>
      <c r="AC20" s="76" t="s">
        <v>35</v>
      </c>
      <c r="AF20" s="220">
        <v>0</v>
      </c>
      <c r="AG20" s="220">
        <v>0</v>
      </c>
      <c r="AH20" s="220">
        <v>0</v>
      </c>
      <c r="AI20" s="220">
        <v>0</v>
      </c>
      <c r="AJ20" s="220">
        <v>0</v>
      </c>
      <c r="AK20" s="221">
        <f t="shared" si="1"/>
        <v>0</v>
      </c>
      <c r="AM20" s="220">
        <v>0</v>
      </c>
      <c r="AN20" s="220">
        <v>0</v>
      </c>
      <c r="AO20" s="220">
        <v>0</v>
      </c>
      <c r="AP20" s="220">
        <v>0</v>
      </c>
      <c r="AQ20" s="220">
        <v>0</v>
      </c>
      <c r="AR20" s="221">
        <f t="shared" si="2"/>
        <v>0</v>
      </c>
    </row>
    <row r="21" spans="3:44" ht="75" customHeight="1" x14ac:dyDescent="0.2">
      <c r="C21" s="67">
        <v>5</v>
      </c>
      <c r="D21" s="67" t="s">
        <v>235</v>
      </c>
      <c r="E21" s="67">
        <v>260300001</v>
      </c>
      <c r="F21" s="68" t="s">
        <v>236</v>
      </c>
      <c r="G21" s="68" t="s">
        <v>236</v>
      </c>
      <c r="H21" s="69" t="s">
        <v>171</v>
      </c>
      <c r="I21" s="70" t="s">
        <v>242</v>
      </c>
      <c r="J21" s="69" t="s">
        <v>106</v>
      </c>
      <c r="K21" s="70" t="s">
        <v>116</v>
      </c>
      <c r="L21" s="71" t="s">
        <v>238</v>
      </c>
      <c r="M21" s="71">
        <v>1</v>
      </c>
      <c r="N21" s="77">
        <v>0</v>
      </c>
      <c r="O21" s="77">
        <v>0</v>
      </c>
      <c r="P21" s="77">
        <v>0</v>
      </c>
      <c r="Q21" s="77">
        <v>0</v>
      </c>
      <c r="R21" s="77">
        <v>0</v>
      </c>
      <c r="S21" s="72"/>
      <c r="T21" s="211">
        <v>495519.27</v>
      </c>
      <c r="U21" s="211">
        <v>646242.54</v>
      </c>
      <c r="V21" s="211">
        <v>0</v>
      </c>
      <c r="W21" s="211">
        <v>0</v>
      </c>
      <c r="X21" s="211">
        <v>0</v>
      </c>
      <c r="Y21" s="212">
        <f t="shared" si="0"/>
        <v>1141761.81</v>
      </c>
      <c r="Z21" s="223">
        <f t="shared" si="3"/>
        <v>0.43399530940695941</v>
      </c>
      <c r="AA21" s="141" t="s">
        <v>154</v>
      </c>
      <c r="AB21" s="75" t="s">
        <v>229</v>
      </c>
      <c r="AC21" s="76" t="s">
        <v>35</v>
      </c>
      <c r="AF21" s="220">
        <v>0</v>
      </c>
      <c r="AG21" s="220">
        <v>0</v>
      </c>
      <c r="AH21" s="220">
        <v>0</v>
      </c>
      <c r="AI21" s="220">
        <v>0</v>
      </c>
      <c r="AJ21" s="220">
        <v>0</v>
      </c>
      <c r="AK21" s="221">
        <f t="shared" si="1"/>
        <v>0</v>
      </c>
      <c r="AM21" s="220">
        <v>0</v>
      </c>
      <c r="AN21" s="220">
        <v>0</v>
      </c>
      <c r="AO21" s="220">
        <v>0</v>
      </c>
      <c r="AP21" s="220">
        <v>0</v>
      </c>
      <c r="AQ21" s="220">
        <v>0</v>
      </c>
      <c r="AR21" s="221">
        <f t="shared" si="2"/>
        <v>0</v>
      </c>
    </row>
    <row r="22" spans="3:44" ht="75" customHeight="1" x14ac:dyDescent="0.2">
      <c r="C22" s="67">
        <v>6</v>
      </c>
      <c r="D22" s="67" t="s">
        <v>235</v>
      </c>
      <c r="E22" s="67">
        <v>260300001</v>
      </c>
      <c r="F22" s="68" t="s">
        <v>236</v>
      </c>
      <c r="G22" s="68" t="s">
        <v>236</v>
      </c>
      <c r="H22" s="69" t="s">
        <v>171</v>
      </c>
      <c r="I22" s="70" t="s">
        <v>243</v>
      </c>
      <c r="J22" s="69" t="s">
        <v>106</v>
      </c>
      <c r="K22" s="70" t="s">
        <v>116</v>
      </c>
      <c r="L22" s="71" t="s">
        <v>238</v>
      </c>
      <c r="M22" s="71">
        <v>1</v>
      </c>
      <c r="N22" s="77">
        <v>0</v>
      </c>
      <c r="O22" s="77">
        <v>0</v>
      </c>
      <c r="P22" s="77">
        <v>0</v>
      </c>
      <c r="Q22" s="77">
        <v>0</v>
      </c>
      <c r="R22" s="77">
        <v>0</v>
      </c>
      <c r="S22" s="72"/>
      <c r="T22" s="211">
        <v>523511.4</v>
      </c>
      <c r="U22" s="211">
        <v>682749.1</v>
      </c>
      <c r="V22" s="211">
        <v>0</v>
      </c>
      <c r="W22" s="211">
        <v>0</v>
      </c>
      <c r="X22" s="211">
        <v>0</v>
      </c>
      <c r="Y22" s="212">
        <f t="shared" si="0"/>
        <v>1206260.5</v>
      </c>
      <c r="Z22" s="223">
        <f t="shared" si="3"/>
        <v>0.43399531029988964</v>
      </c>
      <c r="AA22" s="141" t="s">
        <v>154</v>
      </c>
      <c r="AB22" s="75" t="s">
        <v>229</v>
      </c>
      <c r="AC22" s="76" t="s">
        <v>35</v>
      </c>
      <c r="AF22" s="220">
        <v>0</v>
      </c>
      <c r="AG22" s="220">
        <v>0</v>
      </c>
      <c r="AH22" s="220">
        <v>0</v>
      </c>
      <c r="AI22" s="220">
        <v>0</v>
      </c>
      <c r="AJ22" s="220">
        <v>0</v>
      </c>
      <c r="AK22" s="221">
        <f t="shared" si="1"/>
        <v>0</v>
      </c>
      <c r="AM22" s="220">
        <v>0</v>
      </c>
      <c r="AN22" s="220">
        <v>0</v>
      </c>
      <c r="AO22" s="220">
        <v>0</v>
      </c>
      <c r="AP22" s="220">
        <v>0</v>
      </c>
      <c r="AQ22" s="220">
        <v>0</v>
      </c>
      <c r="AR22" s="221">
        <f t="shared" si="2"/>
        <v>0</v>
      </c>
    </row>
    <row r="23" spans="3:44" ht="75" customHeight="1" x14ac:dyDescent="0.2">
      <c r="C23" s="67">
        <v>7</v>
      </c>
      <c r="D23" s="67" t="s">
        <v>235</v>
      </c>
      <c r="E23" s="67">
        <v>260300001</v>
      </c>
      <c r="F23" s="68" t="s">
        <v>236</v>
      </c>
      <c r="G23" s="68" t="s">
        <v>236</v>
      </c>
      <c r="H23" s="69" t="s">
        <v>171</v>
      </c>
      <c r="I23" s="70" t="s">
        <v>244</v>
      </c>
      <c r="J23" s="69" t="s">
        <v>106</v>
      </c>
      <c r="K23" s="70" t="s">
        <v>116</v>
      </c>
      <c r="L23" s="71" t="s">
        <v>238</v>
      </c>
      <c r="M23" s="71">
        <v>1</v>
      </c>
      <c r="N23" s="77">
        <v>0</v>
      </c>
      <c r="O23" s="77">
        <v>0</v>
      </c>
      <c r="P23" s="77">
        <v>0</v>
      </c>
      <c r="Q23" s="77">
        <v>0</v>
      </c>
      <c r="R23" s="77">
        <v>0</v>
      </c>
      <c r="S23" s="72"/>
      <c r="T23" s="211">
        <v>672113.52</v>
      </c>
      <c r="U23" s="211">
        <v>876551.87</v>
      </c>
      <c r="V23" s="211">
        <v>0</v>
      </c>
      <c r="W23" s="211">
        <v>0</v>
      </c>
      <c r="X23" s="211">
        <v>0</v>
      </c>
      <c r="Y23" s="212">
        <f t="shared" si="0"/>
        <v>1548665.3900000001</v>
      </c>
      <c r="Z23" s="223">
        <f t="shared" si="3"/>
        <v>0.43399531257039325</v>
      </c>
      <c r="AA23" s="141" t="s">
        <v>154</v>
      </c>
      <c r="AB23" s="75" t="s">
        <v>229</v>
      </c>
      <c r="AC23" s="76" t="s">
        <v>35</v>
      </c>
      <c r="AF23" s="220">
        <v>0</v>
      </c>
      <c r="AG23" s="220">
        <v>0</v>
      </c>
      <c r="AH23" s="220">
        <v>0</v>
      </c>
      <c r="AI23" s="220">
        <v>0</v>
      </c>
      <c r="AJ23" s="220">
        <v>0</v>
      </c>
      <c r="AK23" s="221">
        <f t="shared" si="1"/>
        <v>0</v>
      </c>
      <c r="AM23" s="220">
        <v>0</v>
      </c>
      <c r="AN23" s="220">
        <v>0</v>
      </c>
      <c r="AO23" s="220">
        <v>0</v>
      </c>
      <c r="AP23" s="220">
        <v>0</v>
      </c>
      <c r="AQ23" s="220">
        <v>0</v>
      </c>
      <c r="AR23" s="221">
        <f t="shared" si="2"/>
        <v>0</v>
      </c>
    </row>
    <row r="24" spans="3:44" ht="75" customHeight="1" x14ac:dyDescent="0.2">
      <c r="C24" s="67">
        <v>8</v>
      </c>
      <c r="D24" s="67" t="s">
        <v>245</v>
      </c>
      <c r="E24" s="67">
        <v>260300001</v>
      </c>
      <c r="F24" s="68" t="s">
        <v>236</v>
      </c>
      <c r="G24" s="68" t="s">
        <v>236</v>
      </c>
      <c r="H24" s="69" t="s">
        <v>246</v>
      </c>
      <c r="I24" s="70" t="s">
        <v>247</v>
      </c>
      <c r="J24" s="69" t="s">
        <v>107</v>
      </c>
      <c r="K24" s="70" t="s">
        <v>121</v>
      </c>
      <c r="L24" s="71" t="s">
        <v>248</v>
      </c>
      <c r="M24" s="71">
        <v>10</v>
      </c>
      <c r="N24" s="77">
        <v>0</v>
      </c>
      <c r="O24" s="77">
        <v>0</v>
      </c>
      <c r="P24" s="77">
        <v>0</v>
      </c>
      <c r="Q24" s="77">
        <v>0</v>
      </c>
      <c r="R24" s="77">
        <v>0</v>
      </c>
      <c r="S24" s="72"/>
      <c r="T24" s="211">
        <v>750000</v>
      </c>
      <c r="U24" s="211">
        <v>1000000</v>
      </c>
      <c r="V24" s="211">
        <v>0</v>
      </c>
      <c r="W24" s="211">
        <v>0</v>
      </c>
      <c r="X24" s="211">
        <v>0</v>
      </c>
      <c r="Y24" s="212">
        <f t="shared" si="0"/>
        <v>1750000</v>
      </c>
      <c r="Z24" s="223">
        <f t="shared" si="3"/>
        <v>0.42857142857142855</v>
      </c>
      <c r="AA24" s="141"/>
      <c r="AB24" s="75"/>
      <c r="AC24" s="76"/>
      <c r="AF24" s="220">
        <v>0</v>
      </c>
      <c r="AG24" s="220">
        <v>0</v>
      </c>
      <c r="AH24" s="220">
        <v>0</v>
      </c>
      <c r="AI24" s="220">
        <v>0</v>
      </c>
      <c r="AJ24" s="220">
        <v>0</v>
      </c>
      <c r="AK24" s="221">
        <f t="shared" si="1"/>
        <v>0</v>
      </c>
      <c r="AM24" s="220">
        <v>0</v>
      </c>
      <c r="AN24" s="220">
        <v>0</v>
      </c>
      <c r="AO24" s="220">
        <v>0</v>
      </c>
      <c r="AP24" s="220">
        <v>0</v>
      </c>
      <c r="AQ24" s="220">
        <v>0</v>
      </c>
      <c r="AR24" s="221">
        <f t="shared" si="2"/>
        <v>0</v>
      </c>
    </row>
    <row r="25" spans="3:44" ht="75" customHeight="1" x14ac:dyDescent="0.2">
      <c r="C25" s="67">
        <v>9</v>
      </c>
      <c r="D25" s="67" t="s">
        <v>249</v>
      </c>
      <c r="E25" s="67">
        <v>260520001</v>
      </c>
      <c r="F25" s="68" t="s">
        <v>207</v>
      </c>
      <c r="G25" s="68" t="s">
        <v>207</v>
      </c>
      <c r="H25" s="69" t="s">
        <v>171</v>
      </c>
      <c r="I25" s="70" t="s">
        <v>250</v>
      </c>
      <c r="J25" s="69" t="s">
        <v>106</v>
      </c>
      <c r="K25" s="70" t="s">
        <v>108</v>
      </c>
      <c r="L25" s="71" t="s">
        <v>205</v>
      </c>
      <c r="M25" s="71">
        <v>1</v>
      </c>
      <c r="N25" s="77">
        <v>0</v>
      </c>
      <c r="O25" s="77">
        <v>3600</v>
      </c>
      <c r="P25" s="77">
        <v>1796</v>
      </c>
      <c r="Q25" s="77">
        <v>9</v>
      </c>
      <c r="R25" s="77">
        <v>9</v>
      </c>
      <c r="S25" s="72"/>
      <c r="T25" s="211">
        <v>942940.39</v>
      </c>
      <c r="U25" s="211">
        <v>628626.92000000004</v>
      </c>
      <c r="V25" s="211">
        <v>0</v>
      </c>
      <c r="W25" s="211">
        <v>0</v>
      </c>
      <c r="X25" s="211">
        <v>0</v>
      </c>
      <c r="Y25" s="212">
        <f t="shared" si="0"/>
        <v>1571567.31</v>
      </c>
      <c r="Z25" s="223">
        <f t="shared" si="3"/>
        <v>0.60000000254522978</v>
      </c>
      <c r="AA25" s="141"/>
      <c r="AB25" s="75" t="s">
        <v>229</v>
      </c>
      <c r="AC25" s="76" t="s">
        <v>35</v>
      </c>
      <c r="AF25" s="220">
        <v>18858.8</v>
      </c>
      <c r="AG25" s="220">
        <v>12572.54</v>
      </c>
      <c r="AH25" s="220">
        <v>0</v>
      </c>
      <c r="AI25" s="220">
        <v>0</v>
      </c>
      <c r="AJ25" s="220">
        <v>0</v>
      </c>
      <c r="AK25" s="221">
        <f t="shared" si="1"/>
        <v>31431.34</v>
      </c>
      <c r="AM25" s="220">
        <v>9429.4038999999993</v>
      </c>
      <c r="AN25" s="220">
        <v>6286.27</v>
      </c>
      <c r="AO25" s="220">
        <v>0</v>
      </c>
      <c r="AP25" s="220">
        <v>0</v>
      </c>
      <c r="AQ25" s="220">
        <v>0</v>
      </c>
      <c r="AR25" s="221">
        <f t="shared" si="2"/>
        <v>15715.6739</v>
      </c>
    </row>
    <row r="26" spans="3:44" ht="75" customHeight="1" thickBot="1" x14ac:dyDescent="0.25">
      <c r="C26" s="67">
        <v>10</v>
      </c>
      <c r="D26" s="67" t="s">
        <v>251</v>
      </c>
      <c r="E26" s="67">
        <v>260260001</v>
      </c>
      <c r="F26" s="68" t="s">
        <v>252</v>
      </c>
      <c r="G26" s="68" t="s">
        <v>252</v>
      </c>
      <c r="H26" s="69" t="s">
        <v>171</v>
      </c>
      <c r="I26" s="70" t="s">
        <v>253</v>
      </c>
      <c r="J26" s="69" t="s">
        <v>106</v>
      </c>
      <c r="K26" s="70" t="s">
        <v>108</v>
      </c>
      <c r="L26" s="71" t="s">
        <v>205</v>
      </c>
      <c r="M26" s="71">
        <v>1</v>
      </c>
      <c r="N26" s="77">
        <v>0</v>
      </c>
      <c r="O26" s="77">
        <v>9831</v>
      </c>
      <c r="P26" s="77">
        <v>4936</v>
      </c>
      <c r="Q26" s="77">
        <v>1592</v>
      </c>
      <c r="R26" s="77">
        <v>771</v>
      </c>
      <c r="S26" s="72"/>
      <c r="T26" s="211">
        <v>1639671.68</v>
      </c>
      <c r="U26" s="211">
        <v>1093114.45</v>
      </c>
      <c r="V26" s="211">
        <v>0</v>
      </c>
      <c r="W26" s="211">
        <v>0</v>
      </c>
      <c r="X26" s="211">
        <v>0</v>
      </c>
      <c r="Y26" s="212">
        <f t="shared" si="0"/>
        <v>2732786.13</v>
      </c>
      <c r="Z26" s="223">
        <f t="shared" si="3"/>
        <v>0.60000000073185378</v>
      </c>
      <c r="AA26" s="141"/>
      <c r="AB26" s="75" t="s">
        <v>229</v>
      </c>
      <c r="AC26" s="76" t="s">
        <v>35</v>
      </c>
      <c r="AF26" s="222">
        <v>32793.433599999997</v>
      </c>
      <c r="AG26" s="222">
        <v>21862.29</v>
      </c>
      <c r="AH26" s="222">
        <v>0</v>
      </c>
      <c r="AI26" s="222">
        <v>0</v>
      </c>
      <c r="AJ26" s="222">
        <v>0</v>
      </c>
      <c r="AK26" s="221">
        <f t="shared" si="1"/>
        <v>54655.723599999998</v>
      </c>
      <c r="AM26" s="222">
        <v>16396.72</v>
      </c>
      <c r="AN26" s="222">
        <v>10931.14</v>
      </c>
      <c r="AO26" s="222">
        <v>0</v>
      </c>
      <c r="AP26" s="222">
        <v>0</v>
      </c>
      <c r="AQ26" s="222">
        <v>0</v>
      </c>
      <c r="AR26" s="221">
        <f t="shared" si="2"/>
        <v>27327.86</v>
      </c>
    </row>
    <row r="27" spans="3:44" ht="75" hidden="1" customHeight="1" thickBot="1" x14ac:dyDescent="0.25">
      <c r="C27" s="67"/>
      <c r="D27" s="67"/>
      <c r="E27" s="67"/>
      <c r="F27" s="68"/>
      <c r="G27" s="68"/>
      <c r="H27" s="70"/>
      <c r="I27" s="70"/>
      <c r="J27" s="69"/>
      <c r="K27" s="70"/>
      <c r="L27" s="71"/>
      <c r="M27" s="71"/>
      <c r="N27" s="77"/>
      <c r="O27" s="77"/>
      <c r="P27" s="77"/>
      <c r="Q27" s="77"/>
      <c r="R27" s="77"/>
      <c r="S27" s="72"/>
      <c r="T27" s="211"/>
      <c r="U27" s="211"/>
      <c r="V27" s="211"/>
      <c r="W27" s="211"/>
      <c r="X27" s="211"/>
      <c r="Y27" s="212">
        <f t="shared" ref="Y27" si="4">SUM(T27:X27)</f>
        <v>0</v>
      </c>
      <c r="Z27" s="140"/>
      <c r="AA27" s="141"/>
      <c r="AB27" s="75"/>
      <c r="AC27" s="76"/>
    </row>
    <row r="28" spans="3:44" ht="56.25" customHeight="1" thickBot="1" x14ac:dyDescent="0.4">
      <c r="C28" s="41"/>
      <c r="D28" s="41"/>
      <c r="F28" s="41"/>
      <c r="G28" s="41"/>
      <c r="H28" s="41"/>
      <c r="J28" s="78"/>
      <c r="K28" s="79"/>
      <c r="L28" s="80" t="s">
        <v>52</v>
      </c>
      <c r="N28" s="81">
        <f>SUM(N16:N27)</f>
        <v>0</v>
      </c>
      <c r="O28" s="81">
        <f>SUM(O16:O27)</f>
        <v>868994</v>
      </c>
      <c r="P28" s="81">
        <f>SUM(P16:P27)</f>
        <v>438353</v>
      </c>
      <c r="Q28" s="81">
        <f>SUM(Q16:Q27)</f>
        <v>10745</v>
      </c>
      <c r="R28" s="81">
        <f>SUM(R16:R27)</f>
        <v>19713</v>
      </c>
      <c r="S28" s="82"/>
      <c r="T28" s="213">
        <f>SUM(T16:T27)</f>
        <v>13332612.07</v>
      </c>
      <c r="U28" s="213">
        <f t="shared" ref="U28:Y28" si="5">SUM(U16:U27)</f>
        <v>15763464.979999999</v>
      </c>
      <c r="V28" s="213">
        <f t="shared" si="5"/>
        <v>0</v>
      </c>
      <c r="W28" s="213">
        <f t="shared" si="5"/>
        <v>0</v>
      </c>
      <c r="X28" s="213">
        <f t="shared" si="5"/>
        <v>0</v>
      </c>
      <c r="Y28" s="213">
        <f t="shared" si="5"/>
        <v>29096077.049999997</v>
      </c>
      <c r="Z28" s="142"/>
      <c r="AA28" s="143"/>
      <c r="AB28" s="85"/>
      <c r="AC28" s="86"/>
    </row>
    <row r="29" spans="3:44" ht="43.5" customHeight="1" x14ac:dyDescent="0.2">
      <c r="C29" s="65"/>
      <c r="D29" s="65"/>
      <c r="E29" s="66" t="s">
        <v>26</v>
      </c>
      <c r="F29" s="87"/>
      <c r="G29" s="65"/>
      <c r="H29" s="65"/>
      <c r="I29" s="65"/>
      <c r="J29" s="65"/>
      <c r="K29" s="65"/>
      <c r="L29" s="65"/>
      <c r="M29" s="65"/>
      <c r="N29" s="65"/>
      <c r="O29" s="65"/>
      <c r="P29" s="65"/>
      <c r="Q29" s="65"/>
      <c r="R29" s="65"/>
      <c r="S29" s="65"/>
      <c r="T29" s="214"/>
      <c r="U29" s="214"/>
      <c r="V29" s="214"/>
      <c r="W29" s="214"/>
      <c r="X29" s="214"/>
      <c r="Y29" s="214"/>
      <c r="Z29" s="88"/>
      <c r="AA29" s="88"/>
      <c r="AB29" s="65"/>
      <c r="AC29" s="65"/>
    </row>
    <row r="30" spans="3:44" x14ac:dyDescent="0.2">
      <c r="C30" s="67"/>
      <c r="D30" s="67"/>
      <c r="E30" s="67"/>
      <c r="F30" s="68"/>
      <c r="G30" s="68"/>
      <c r="H30" s="69"/>
      <c r="I30" s="69"/>
      <c r="J30" s="69"/>
      <c r="K30" s="70"/>
      <c r="L30" s="71"/>
      <c r="M30" s="71"/>
      <c r="N30" s="71"/>
      <c r="O30" s="71"/>
      <c r="P30" s="71"/>
      <c r="Q30" s="71"/>
      <c r="R30" s="71"/>
      <c r="S30" s="72"/>
      <c r="T30" s="212"/>
      <c r="U30" s="212"/>
      <c r="V30" s="212"/>
      <c r="W30" s="212"/>
      <c r="X30" s="212"/>
      <c r="Y30" s="212">
        <f>SUM(T30:X30)</f>
        <v>0</v>
      </c>
      <c r="Z30" s="140"/>
      <c r="AA30" s="141"/>
      <c r="AB30" s="75"/>
      <c r="AC30" s="76"/>
    </row>
    <row r="31" spans="3:44" x14ac:dyDescent="0.2">
      <c r="C31" s="67"/>
      <c r="D31" s="67"/>
      <c r="E31" s="67"/>
      <c r="F31" s="68"/>
      <c r="G31" s="68"/>
      <c r="H31" s="69"/>
      <c r="I31" s="69"/>
      <c r="J31" s="69"/>
      <c r="K31" s="70"/>
      <c r="L31" s="71"/>
      <c r="M31" s="71"/>
      <c r="N31" s="77"/>
      <c r="O31" s="77"/>
      <c r="P31" s="77"/>
      <c r="Q31" s="77"/>
      <c r="R31" s="77"/>
      <c r="S31" s="72"/>
      <c r="T31" s="211"/>
      <c r="U31" s="211"/>
      <c r="V31" s="211"/>
      <c r="W31" s="211"/>
      <c r="X31" s="211"/>
      <c r="Y31" s="212">
        <f t="shared" ref="Y31:Y33" si="6">SUM(T31:X31)</f>
        <v>0</v>
      </c>
      <c r="Z31" s="140"/>
      <c r="AA31" s="141"/>
      <c r="AB31" s="75"/>
      <c r="AC31" s="76"/>
    </row>
    <row r="32" spans="3:44" x14ac:dyDescent="0.2">
      <c r="C32" s="67"/>
      <c r="D32" s="67"/>
      <c r="E32" s="67"/>
      <c r="F32" s="68"/>
      <c r="G32" s="68"/>
      <c r="H32" s="69"/>
      <c r="I32" s="69"/>
      <c r="J32" s="69"/>
      <c r="K32" s="70"/>
      <c r="L32" s="71"/>
      <c r="M32" s="71"/>
      <c r="N32" s="77"/>
      <c r="O32" s="77"/>
      <c r="P32" s="77"/>
      <c r="Q32" s="77"/>
      <c r="R32" s="77"/>
      <c r="S32" s="72"/>
      <c r="T32" s="211"/>
      <c r="U32" s="211"/>
      <c r="V32" s="211"/>
      <c r="W32" s="211"/>
      <c r="X32" s="211"/>
      <c r="Y32" s="212">
        <f t="shared" si="6"/>
        <v>0</v>
      </c>
      <c r="Z32" s="140"/>
      <c r="AA32" s="141"/>
      <c r="AB32" s="75"/>
      <c r="AC32" s="76"/>
    </row>
    <row r="33" spans="3:44" ht="18.75" thickBot="1" x14ac:dyDescent="0.25">
      <c r="C33" s="67"/>
      <c r="D33" s="67"/>
      <c r="E33" s="67"/>
      <c r="F33" s="68"/>
      <c r="G33" s="68"/>
      <c r="H33" s="70"/>
      <c r="I33" s="70"/>
      <c r="J33" s="69"/>
      <c r="K33" s="70"/>
      <c r="L33" s="71"/>
      <c r="M33" s="71"/>
      <c r="N33" s="77"/>
      <c r="O33" s="77"/>
      <c r="P33" s="77"/>
      <c r="Q33" s="77"/>
      <c r="R33" s="77"/>
      <c r="S33" s="72"/>
      <c r="T33" s="212"/>
      <c r="U33" s="212"/>
      <c r="V33" s="212"/>
      <c r="W33" s="212"/>
      <c r="X33" s="212"/>
      <c r="Y33" s="212">
        <f t="shared" si="6"/>
        <v>0</v>
      </c>
      <c r="Z33" s="140"/>
      <c r="AA33" s="141"/>
      <c r="AB33" s="75"/>
      <c r="AC33" s="76"/>
    </row>
    <row r="34" spans="3:44" ht="56.25" customHeight="1" thickBot="1" x14ac:dyDescent="0.4">
      <c r="C34" s="89"/>
      <c r="D34" s="89"/>
      <c r="E34" s="89"/>
      <c r="F34" s="89"/>
      <c r="G34" s="89"/>
      <c r="H34" s="89"/>
      <c r="I34" s="89"/>
      <c r="J34" s="90"/>
      <c r="K34" s="91"/>
      <c r="L34" s="92" t="s">
        <v>53</v>
      </c>
      <c r="N34" s="81">
        <f>SUM(N30:N33)</f>
        <v>0</v>
      </c>
      <c r="O34" s="81">
        <f>SUM(O30:O33)</f>
        <v>0</v>
      </c>
      <c r="P34" s="81">
        <f>SUM(P30:P33)</f>
        <v>0</v>
      </c>
      <c r="Q34" s="81">
        <f>SUM(Q30:Q33)</f>
        <v>0</v>
      </c>
      <c r="R34" s="81">
        <f>SUM(R30:R33)</f>
        <v>0</v>
      </c>
      <c r="S34" s="82"/>
      <c r="T34" s="213">
        <f t="shared" ref="T34:Y34" si="7">SUM(T30:T33)</f>
        <v>0</v>
      </c>
      <c r="U34" s="213">
        <f t="shared" si="7"/>
        <v>0</v>
      </c>
      <c r="V34" s="213">
        <f t="shared" si="7"/>
        <v>0</v>
      </c>
      <c r="W34" s="213">
        <f t="shared" si="7"/>
        <v>0</v>
      </c>
      <c r="X34" s="213">
        <f t="shared" si="7"/>
        <v>0</v>
      </c>
      <c r="Y34" s="213">
        <f t="shared" si="7"/>
        <v>0</v>
      </c>
      <c r="Z34" s="144"/>
      <c r="AA34" s="145"/>
      <c r="AB34" s="95"/>
      <c r="AC34" s="96"/>
    </row>
    <row r="35" spans="3:44" ht="48" customHeight="1" x14ac:dyDescent="0.2">
      <c r="C35" s="65"/>
      <c r="D35" s="65"/>
      <c r="E35" s="66" t="s">
        <v>27</v>
      </c>
      <c r="F35" s="65"/>
      <c r="G35" s="65"/>
      <c r="H35" s="65"/>
      <c r="I35" s="65"/>
      <c r="J35" s="65"/>
      <c r="K35" s="65"/>
      <c r="L35" s="65"/>
      <c r="M35" s="65"/>
      <c r="N35" s="65"/>
      <c r="O35" s="65"/>
      <c r="P35" s="65"/>
      <c r="Q35" s="65"/>
      <c r="R35" s="65"/>
      <c r="S35" s="65"/>
      <c r="T35" s="214"/>
      <c r="U35" s="214"/>
      <c r="V35" s="214"/>
      <c r="W35" s="214"/>
      <c r="X35" s="214"/>
      <c r="Y35" s="214"/>
      <c r="Z35" s="88"/>
      <c r="AA35" s="88"/>
      <c r="AB35" s="65"/>
      <c r="AC35" s="65"/>
    </row>
    <row r="36" spans="3:44" x14ac:dyDescent="0.2">
      <c r="C36" s="67"/>
      <c r="D36" s="67"/>
      <c r="E36" s="67"/>
      <c r="F36" s="68"/>
      <c r="G36" s="68"/>
      <c r="H36" s="69"/>
      <c r="I36" s="69"/>
      <c r="J36" s="69"/>
      <c r="K36" s="70"/>
      <c r="L36" s="71"/>
      <c r="M36" s="71"/>
      <c r="N36" s="71"/>
      <c r="O36" s="71"/>
      <c r="P36" s="71"/>
      <c r="Q36" s="71"/>
      <c r="R36" s="71"/>
      <c r="S36" s="72"/>
      <c r="T36" s="212"/>
      <c r="U36" s="212"/>
      <c r="V36" s="212"/>
      <c r="W36" s="212"/>
      <c r="X36" s="212"/>
      <c r="Y36" s="212">
        <f>SUM(T36:X36)</f>
        <v>0</v>
      </c>
      <c r="Z36" s="140"/>
      <c r="AA36" s="141"/>
      <c r="AB36" s="75"/>
      <c r="AC36" s="76"/>
    </row>
    <row r="37" spans="3:44" x14ac:dyDescent="0.2">
      <c r="C37" s="67"/>
      <c r="D37" s="67"/>
      <c r="E37" s="67"/>
      <c r="F37" s="68"/>
      <c r="G37" s="68"/>
      <c r="H37" s="69"/>
      <c r="I37" s="69"/>
      <c r="J37" s="69"/>
      <c r="K37" s="70"/>
      <c r="L37" s="71"/>
      <c r="M37" s="71"/>
      <c r="N37" s="77"/>
      <c r="O37" s="77"/>
      <c r="P37" s="77"/>
      <c r="Q37" s="77"/>
      <c r="R37" s="77"/>
      <c r="S37" s="72"/>
      <c r="T37" s="211"/>
      <c r="U37" s="211"/>
      <c r="V37" s="211"/>
      <c r="W37" s="211"/>
      <c r="X37" s="211"/>
      <c r="Y37" s="212">
        <f t="shared" ref="Y37:Y39" si="8">SUM(T37:X37)</f>
        <v>0</v>
      </c>
      <c r="Z37" s="140"/>
      <c r="AA37" s="141"/>
      <c r="AB37" s="75"/>
      <c r="AC37" s="76"/>
    </row>
    <row r="38" spans="3:44" x14ac:dyDescent="0.2">
      <c r="C38" s="67"/>
      <c r="D38" s="67"/>
      <c r="E38" s="67"/>
      <c r="F38" s="68"/>
      <c r="G38" s="68"/>
      <c r="H38" s="69"/>
      <c r="I38" s="69"/>
      <c r="J38" s="69"/>
      <c r="K38" s="70"/>
      <c r="L38" s="71"/>
      <c r="M38" s="71"/>
      <c r="N38" s="77"/>
      <c r="O38" s="77"/>
      <c r="P38" s="77"/>
      <c r="Q38" s="77"/>
      <c r="R38" s="77"/>
      <c r="S38" s="72"/>
      <c r="T38" s="211"/>
      <c r="U38" s="211"/>
      <c r="V38" s="211"/>
      <c r="W38" s="211"/>
      <c r="X38" s="211"/>
      <c r="Y38" s="212">
        <f t="shared" si="8"/>
        <v>0</v>
      </c>
      <c r="Z38" s="140"/>
      <c r="AA38" s="141"/>
      <c r="AB38" s="75"/>
      <c r="AC38" s="76"/>
    </row>
    <row r="39" spans="3:44" ht="18.75" thickBot="1" x14ac:dyDescent="0.25">
      <c r="C39" s="67"/>
      <c r="D39" s="67"/>
      <c r="E39" s="67"/>
      <c r="F39" s="68"/>
      <c r="G39" s="68"/>
      <c r="H39" s="70"/>
      <c r="I39" s="70"/>
      <c r="J39" s="69"/>
      <c r="K39" s="70"/>
      <c r="L39" s="71"/>
      <c r="M39" s="71"/>
      <c r="N39" s="77"/>
      <c r="O39" s="77"/>
      <c r="P39" s="77"/>
      <c r="Q39" s="77"/>
      <c r="R39" s="77"/>
      <c r="S39" s="72"/>
      <c r="T39" s="211"/>
      <c r="U39" s="211"/>
      <c r="V39" s="211"/>
      <c r="W39" s="211"/>
      <c r="X39" s="211"/>
      <c r="Y39" s="212">
        <f t="shared" si="8"/>
        <v>0</v>
      </c>
      <c r="Z39" s="140"/>
      <c r="AA39" s="141"/>
      <c r="AB39" s="75"/>
      <c r="AC39" s="76"/>
    </row>
    <row r="40" spans="3:44" ht="56.25" customHeight="1" thickBot="1" x14ac:dyDescent="0.4">
      <c r="C40" s="41"/>
      <c r="D40" s="41"/>
      <c r="F40" s="41"/>
      <c r="G40" s="41"/>
      <c r="H40" s="41"/>
      <c r="J40" s="78"/>
      <c r="K40" s="79"/>
      <c r="L40" s="80" t="s">
        <v>54</v>
      </c>
      <c r="N40" s="81">
        <f>SUM(N36:N39)</f>
        <v>0</v>
      </c>
      <c r="O40" s="81">
        <f>SUM(O36:O39)</f>
        <v>0</v>
      </c>
      <c r="P40" s="81">
        <f>SUM(P36:P39)</f>
        <v>0</v>
      </c>
      <c r="Q40" s="81">
        <f>SUM(Q36:Q39)</f>
        <v>0</v>
      </c>
      <c r="R40" s="81">
        <f>SUM(R36:R39)</f>
        <v>0</v>
      </c>
      <c r="S40" s="82"/>
      <c r="T40" s="213">
        <f>SUM(T36:T39)</f>
        <v>0</v>
      </c>
      <c r="U40" s="213">
        <f t="shared" ref="U40" si="9">SUM(U36:U39)</f>
        <v>0</v>
      </c>
      <c r="V40" s="213">
        <f t="shared" ref="V40" si="10">SUM(V36:V39)</f>
        <v>0</v>
      </c>
      <c r="W40" s="213">
        <f t="shared" ref="W40:X40" si="11">SUM(W36:W39)</f>
        <v>0</v>
      </c>
      <c r="X40" s="213">
        <f t="shared" si="11"/>
        <v>0</v>
      </c>
      <c r="Y40" s="213">
        <f t="shared" ref="Y40" si="12">SUM(Y36:Y39)</f>
        <v>0</v>
      </c>
      <c r="Z40" s="142"/>
      <c r="AA40" s="143"/>
      <c r="AB40" s="85"/>
      <c r="AC40" s="86"/>
    </row>
    <row r="41" spans="3:44" x14ac:dyDescent="0.25">
      <c r="C41" s="65"/>
      <c r="D41" s="65"/>
      <c r="E41" s="97"/>
      <c r="F41" s="65"/>
      <c r="G41" s="65"/>
      <c r="H41" s="65"/>
      <c r="I41" s="65"/>
      <c r="J41" s="65"/>
      <c r="K41" s="65"/>
      <c r="L41" s="65"/>
      <c r="M41" s="65"/>
      <c r="N41" s="65"/>
      <c r="O41" s="65"/>
      <c r="P41" s="65"/>
      <c r="Q41" s="65"/>
      <c r="R41" s="65"/>
      <c r="S41" s="65"/>
      <c r="T41" s="214"/>
      <c r="U41" s="214"/>
      <c r="V41" s="214"/>
      <c r="W41" s="214"/>
      <c r="X41" s="214"/>
      <c r="Y41" s="214"/>
      <c r="Z41" s="88"/>
      <c r="AA41" s="88"/>
      <c r="AB41" s="65"/>
      <c r="AC41" s="65"/>
      <c r="AF41" s="224">
        <f>SUM(AF17:AF40)</f>
        <v>51652.233599999992</v>
      </c>
      <c r="AG41" s="224">
        <f t="shared" ref="AG41:AR41" si="13">SUM(AG17:AG40)</f>
        <v>34434.83</v>
      </c>
      <c r="AH41" s="224">
        <f t="shared" si="13"/>
        <v>0</v>
      </c>
      <c r="AI41" s="224">
        <f t="shared" si="13"/>
        <v>0</v>
      </c>
      <c r="AJ41" s="224">
        <f t="shared" si="13"/>
        <v>0</v>
      </c>
      <c r="AK41" s="224">
        <f t="shared" si="13"/>
        <v>86087.063599999994</v>
      </c>
      <c r="AL41"/>
      <c r="AM41" s="224">
        <f t="shared" si="13"/>
        <v>25826.123899999999</v>
      </c>
      <c r="AN41" s="224">
        <f t="shared" si="13"/>
        <v>17217.41</v>
      </c>
      <c r="AO41" s="224">
        <f t="shared" si="13"/>
        <v>0</v>
      </c>
      <c r="AP41" s="224">
        <f t="shared" si="13"/>
        <v>0</v>
      </c>
      <c r="AQ41" s="224">
        <f t="shared" si="13"/>
        <v>0</v>
      </c>
      <c r="AR41" s="224">
        <f t="shared" si="13"/>
        <v>43043.533900000002</v>
      </c>
    </row>
    <row r="42" spans="3:44" s="6" customFormat="1" ht="60" customHeight="1" x14ac:dyDescent="0.25">
      <c r="C42" s="67">
        <v>11</v>
      </c>
      <c r="D42" s="67"/>
      <c r="E42" s="67"/>
      <c r="F42" s="68"/>
      <c r="G42" s="68"/>
      <c r="H42" s="68"/>
      <c r="I42" s="98" t="s">
        <v>24</v>
      </c>
      <c r="J42" s="69"/>
      <c r="K42" s="70"/>
      <c r="L42" s="70" t="s">
        <v>151</v>
      </c>
      <c r="M42" s="71">
        <v>2</v>
      </c>
      <c r="N42" s="99"/>
      <c r="O42" s="99"/>
      <c r="P42" s="99"/>
      <c r="Q42" s="99"/>
      <c r="R42" s="99"/>
      <c r="S42" s="72"/>
      <c r="T42" s="215">
        <f>AM41</f>
        <v>25826.123899999999</v>
      </c>
      <c r="U42" s="215">
        <f t="shared" ref="U42:X42" si="14">AN41</f>
        <v>17217.41</v>
      </c>
      <c r="V42" s="215">
        <f t="shared" si="14"/>
        <v>0</v>
      </c>
      <c r="W42" s="215">
        <f t="shared" si="14"/>
        <v>0</v>
      </c>
      <c r="X42" s="215">
        <f t="shared" si="14"/>
        <v>0</v>
      </c>
      <c r="Y42" s="212">
        <f t="shared" ref="Y42:Y44" si="15">SUM(T42:X42)</f>
        <v>43043.533899999995</v>
      </c>
      <c r="Z42" s="140"/>
      <c r="AA42" s="141"/>
      <c r="AB42" s="67"/>
      <c r="AC42" s="76"/>
    </row>
    <row r="43" spans="3:44" s="6" customFormat="1" ht="60" customHeight="1" x14ac:dyDescent="0.25">
      <c r="C43" s="67">
        <v>12</v>
      </c>
      <c r="D43" s="67"/>
      <c r="E43" s="67"/>
      <c r="F43" s="68"/>
      <c r="G43" s="68"/>
      <c r="H43" s="68"/>
      <c r="I43" s="98" t="s">
        <v>25</v>
      </c>
      <c r="J43" s="69"/>
      <c r="K43" s="70"/>
      <c r="L43" s="70" t="s">
        <v>92</v>
      </c>
      <c r="M43" s="71">
        <v>2</v>
      </c>
      <c r="N43" s="99"/>
      <c r="O43" s="99"/>
      <c r="P43" s="99"/>
      <c r="Q43" s="99"/>
      <c r="R43" s="99"/>
      <c r="S43" s="72"/>
      <c r="T43" s="215">
        <v>0</v>
      </c>
      <c r="U43" s="215">
        <v>0</v>
      </c>
      <c r="V43" s="215">
        <v>0</v>
      </c>
      <c r="W43" s="215">
        <v>0</v>
      </c>
      <c r="X43" s="215">
        <v>0</v>
      </c>
      <c r="Y43" s="212">
        <f t="shared" si="15"/>
        <v>0</v>
      </c>
      <c r="Z43" s="140"/>
      <c r="AA43" s="141"/>
      <c r="AB43" s="67"/>
      <c r="AC43" s="76"/>
    </row>
    <row r="44" spans="3:44" ht="60" customHeight="1" x14ac:dyDescent="0.2">
      <c r="C44" s="101">
        <v>13</v>
      </c>
      <c r="D44" s="101"/>
      <c r="E44" s="101"/>
      <c r="F44" s="102"/>
      <c r="G44" s="102"/>
      <c r="H44" s="102"/>
      <c r="I44" s="103" t="s">
        <v>49</v>
      </c>
      <c r="J44" s="69"/>
      <c r="K44" s="70"/>
      <c r="L44" s="104"/>
      <c r="M44" s="104"/>
      <c r="N44" s="105"/>
      <c r="O44" s="105"/>
      <c r="P44" s="105"/>
      <c r="Q44" s="105"/>
      <c r="R44" s="105"/>
      <c r="S44" s="106"/>
      <c r="T44" s="216">
        <f>AF41</f>
        <v>51652.233599999992</v>
      </c>
      <c r="U44" s="216">
        <f t="shared" ref="U44:X44" si="16">AG41</f>
        <v>34434.83</v>
      </c>
      <c r="V44" s="216">
        <f t="shared" si="16"/>
        <v>0</v>
      </c>
      <c r="W44" s="216">
        <f t="shared" si="16"/>
        <v>0</v>
      </c>
      <c r="X44" s="216">
        <f t="shared" si="16"/>
        <v>0</v>
      </c>
      <c r="Y44" s="212">
        <f t="shared" si="15"/>
        <v>86087.063599999994</v>
      </c>
      <c r="Z44" s="140"/>
      <c r="AA44" s="141"/>
      <c r="AB44" s="101"/>
      <c r="AC44" s="107"/>
    </row>
    <row r="45" spans="3:44" ht="23.25" customHeight="1" x14ac:dyDescent="0.2">
      <c r="C45" s="108"/>
      <c r="D45" s="108"/>
      <c r="E45" s="108"/>
      <c r="F45" s="109"/>
      <c r="G45" s="109"/>
      <c r="H45" s="109"/>
      <c r="I45" s="110"/>
      <c r="J45" s="110"/>
      <c r="K45" s="110"/>
      <c r="L45" s="110"/>
      <c r="M45" s="110"/>
      <c r="N45" s="111">
        <f>N28+N34+N40</f>
        <v>0</v>
      </c>
      <c r="O45" s="111">
        <f t="shared" ref="O45:R45" si="17">SUM(O42:O44)+O28+O34+O40</f>
        <v>868994</v>
      </c>
      <c r="P45" s="111">
        <f t="shared" si="17"/>
        <v>438353</v>
      </c>
      <c r="Q45" s="111">
        <f t="shared" si="17"/>
        <v>10745</v>
      </c>
      <c r="R45" s="111">
        <f t="shared" si="17"/>
        <v>19713</v>
      </c>
      <c r="S45" s="112"/>
      <c r="T45" s="217">
        <f>SUM(T42:T44)+T28+T34+T40</f>
        <v>13410090.4275</v>
      </c>
      <c r="U45" s="217">
        <f t="shared" ref="U45:Y45" si="18">SUM(U42:U44)+U28+U34+U40</f>
        <v>15815117.219999999</v>
      </c>
      <c r="V45" s="217">
        <f t="shared" si="18"/>
        <v>0</v>
      </c>
      <c r="W45" s="217">
        <f t="shared" si="18"/>
        <v>0</v>
      </c>
      <c r="X45" s="217">
        <f t="shared" si="18"/>
        <v>0</v>
      </c>
      <c r="Y45" s="217">
        <f t="shared" si="18"/>
        <v>29225207.647499997</v>
      </c>
      <c r="Z45" s="146"/>
      <c r="AA45" s="147"/>
      <c r="AB45" s="108"/>
      <c r="AC45" s="114"/>
    </row>
    <row r="46" spans="3:44" ht="21" customHeight="1" x14ac:dyDescent="0.2">
      <c r="C46" s="108"/>
      <c r="D46" s="108"/>
      <c r="E46" s="108"/>
      <c r="F46" s="109"/>
      <c r="G46" s="109"/>
      <c r="H46" s="109"/>
      <c r="I46" s="110"/>
      <c r="J46" s="110"/>
      <c r="K46" s="110"/>
      <c r="L46" s="115"/>
      <c r="M46" s="115"/>
      <c r="N46" s="115"/>
      <c r="O46" s="115"/>
      <c r="P46" s="115"/>
      <c r="Q46" s="115"/>
      <c r="R46" s="115"/>
      <c r="S46" s="115"/>
      <c r="T46" s="116"/>
      <c r="U46" s="116"/>
      <c r="V46" s="116"/>
      <c r="W46" s="116"/>
      <c r="X46" s="116"/>
      <c r="Y46" s="116"/>
      <c r="Z46" s="117"/>
      <c r="AA46" s="114"/>
      <c r="AB46" s="108"/>
      <c r="AC46" s="114"/>
    </row>
    <row r="47" spans="3:44" s="4" customFormat="1" ht="22.5" x14ac:dyDescent="0.4">
      <c r="C47" s="118"/>
      <c r="D47" s="118"/>
      <c r="E47" s="119" t="s">
        <v>33</v>
      </c>
      <c r="F47" s="120" t="s">
        <v>50</v>
      </c>
      <c r="G47" s="121"/>
      <c r="H47" s="122"/>
      <c r="I47" s="122"/>
      <c r="J47" s="122"/>
      <c r="K47" s="123" t="s">
        <v>47</v>
      </c>
      <c r="L47" s="124"/>
      <c r="M47" s="124"/>
      <c r="N47" s="125"/>
      <c r="O47" s="126" t="s">
        <v>48</v>
      </c>
      <c r="P47" s="127"/>
      <c r="Q47" s="127"/>
      <c r="R47" s="127"/>
      <c r="S47" s="127"/>
      <c r="T47" s="127"/>
      <c r="U47" s="118"/>
      <c r="V47" s="128"/>
      <c r="W47" s="128"/>
      <c r="X47" s="128"/>
      <c r="Y47" s="129"/>
      <c r="Z47" s="129"/>
      <c r="AA47" s="130"/>
      <c r="AB47" s="130"/>
      <c r="AC47" s="130"/>
    </row>
    <row r="48" spans="3:44" s="4" customFormat="1" ht="22.5" x14ac:dyDescent="0.4">
      <c r="C48" s="118"/>
      <c r="D48" s="118"/>
      <c r="E48" s="127"/>
      <c r="F48" s="120" t="s">
        <v>34</v>
      </c>
      <c r="G48" s="121"/>
      <c r="H48" s="121"/>
      <c r="I48" s="121"/>
      <c r="J48" s="276" t="s">
        <v>74</v>
      </c>
      <c r="K48" s="276"/>
      <c r="L48" s="276"/>
      <c r="M48" s="276"/>
      <c r="N48" s="127"/>
      <c r="O48" s="131" t="s">
        <v>35</v>
      </c>
      <c r="P48" s="126" t="s">
        <v>41</v>
      </c>
      <c r="Q48" s="127"/>
      <c r="R48" s="127"/>
      <c r="S48" s="127"/>
      <c r="T48" s="127"/>
      <c r="U48" s="132"/>
      <c r="V48" s="133"/>
      <c r="W48" s="128"/>
      <c r="X48" s="128"/>
      <c r="Y48" s="129"/>
      <c r="Z48" s="129"/>
      <c r="AA48" s="130"/>
      <c r="AB48" s="130"/>
      <c r="AC48" s="130"/>
    </row>
    <row r="49" spans="3:29" s="4" customFormat="1" ht="22.5" x14ac:dyDescent="0.4">
      <c r="C49" s="118"/>
      <c r="D49" s="118"/>
      <c r="E49" s="127"/>
      <c r="F49" s="120" t="s">
        <v>37</v>
      </c>
      <c r="G49" s="121"/>
      <c r="H49" s="121"/>
      <c r="I49" s="121"/>
      <c r="J49" s="277" t="s">
        <v>75</v>
      </c>
      <c r="K49" s="277"/>
      <c r="L49" s="277"/>
      <c r="M49" s="277"/>
      <c r="N49" s="127"/>
      <c r="O49" s="131" t="s">
        <v>36</v>
      </c>
      <c r="P49" s="126" t="s">
        <v>42</v>
      </c>
      <c r="Q49" s="127"/>
      <c r="R49" s="127"/>
      <c r="S49" s="127"/>
      <c r="T49" s="127"/>
      <c r="U49" s="132"/>
      <c r="V49" s="133"/>
      <c r="W49" s="128"/>
      <c r="X49" s="128"/>
      <c r="Y49" s="129"/>
      <c r="Z49" s="129"/>
      <c r="AA49" s="130"/>
      <c r="AB49" s="130"/>
      <c r="AC49" s="130"/>
    </row>
    <row r="50" spans="3:29" s="4" customFormat="1" ht="22.5" x14ac:dyDescent="0.4">
      <c r="C50" s="118"/>
      <c r="D50" s="118"/>
      <c r="E50" s="127"/>
      <c r="F50" s="120" t="s">
        <v>254</v>
      </c>
      <c r="G50" s="121"/>
      <c r="H50" s="121"/>
      <c r="I50" s="121"/>
      <c r="J50" s="276" t="s">
        <v>76</v>
      </c>
      <c r="K50" s="276"/>
      <c r="L50" s="276"/>
      <c r="M50" s="276"/>
      <c r="N50" s="127"/>
      <c r="O50" s="131" t="s">
        <v>38</v>
      </c>
      <c r="P50" s="126" t="s">
        <v>43</v>
      </c>
      <c r="Q50" s="127"/>
      <c r="R50" s="127"/>
      <c r="S50" s="127"/>
      <c r="T50" s="127"/>
      <c r="U50" s="132"/>
      <c r="V50" s="132"/>
      <c r="W50" s="118"/>
      <c r="X50" s="118"/>
      <c r="Y50" s="118"/>
      <c r="Z50" s="118"/>
      <c r="AA50" s="118"/>
      <c r="AB50" s="118"/>
      <c r="AC50" s="118"/>
    </row>
    <row r="51" spans="3:29" s="4" customFormat="1" ht="22.5" x14ac:dyDescent="0.4">
      <c r="C51" s="118"/>
      <c r="D51" s="118"/>
      <c r="E51" s="127"/>
      <c r="F51" s="121"/>
      <c r="G51" s="121"/>
      <c r="H51" s="121"/>
      <c r="I51" s="121"/>
      <c r="J51" s="134"/>
      <c r="K51" s="134"/>
      <c r="L51" s="131"/>
      <c r="M51" s="135"/>
      <c r="N51" s="127"/>
      <c r="O51" s="131" t="s">
        <v>39</v>
      </c>
      <c r="P51" s="126" t="s">
        <v>44</v>
      </c>
      <c r="Q51" s="127"/>
      <c r="R51" s="127"/>
      <c r="S51" s="127"/>
      <c r="T51" s="127"/>
      <c r="U51" s="132"/>
      <c r="V51" s="132"/>
      <c r="W51" s="118"/>
      <c r="X51" s="118"/>
      <c r="Y51" s="118"/>
      <c r="Z51" s="118"/>
      <c r="AA51" s="118"/>
      <c r="AB51" s="118"/>
      <c r="AC51" s="118"/>
    </row>
    <row r="52" spans="3:29" s="4" customFormat="1" ht="22.5" x14ac:dyDescent="0.4">
      <c r="C52" s="118"/>
      <c r="D52" s="118"/>
      <c r="E52" s="127"/>
      <c r="F52" s="118"/>
      <c r="G52" s="121"/>
      <c r="H52" s="121"/>
      <c r="I52" s="121"/>
      <c r="J52" s="136"/>
      <c r="K52" s="136"/>
      <c r="L52" s="131"/>
      <c r="M52" s="135"/>
      <c r="N52" s="127"/>
      <c r="O52" s="131"/>
      <c r="P52" s="126"/>
      <c r="Q52" s="127"/>
      <c r="R52" s="127"/>
      <c r="S52" s="127"/>
      <c r="T52" s="127"/>
      <c r="U52" s="132"/>
      <c r="V52" s="132"/>
      <c r="W52" s="118"/>
      <c r="X52" s="118"/>
      <c r="Y52" s="118"/>
      <c r="Z52" s="118"/>
      <c r="AA52" s="118"/>
      <c r="AB52" s="118"/>
      <c r="AC52" s="118"/>
    </row>
    <row r="53" spans="3:29" s="4" customFormat="1" ht="22.5" x14ac:dyDescent="0.4">
      <c r="C53" s="118"/>
      <c r="D53" s="118"/>
      <c r="E53" s="127"/>
      <c r="F53" s="209" t="str">
        <f>'Res gral 01'!B40</f>
        <v>El presente anexo técnico se firma en cuatro ejemplares originales, a los  25  días del mes de junio de 2025</v>
      </c>
      <c r="G53" s="121"/>
      <c r="H53" s="121"/>
      <c r="I53" s="121"/>
      <c r="J53" s="127"/>
      <c r="K53" s="127"/>
      <c r="L53" s="131"/>
      <c r="M53" s="135"/>
      <c r="N53" s="127"/>
      <c r="O53" s="127"/>
      <c r="P53" s="137"/>
      <c r="Q53" s="127"/>
      <c r="R53" s="127"/>
      <c r="S53" s="127"/>
      <c r="T53" s="127"/>
      <c r="U53" s="132"/>
      <c r="V53" s="132"/>
      <c r="W53" s="118"/>
      <c r="X53" s="118"/>
      <c r="Y53" s="118"/>
      <c r="Z53" s="118"/>
      <c r="AA53" s="118"/>
      <c r="AB53" s="118"/>
      <c r="AC53" s="118"/>
    </row>
    <row r="54" spans="3:29" s="4" customFormat="1" x14ac:dyDescent="0.35">
      <c r="C54" s="118"/>
      <c r="D54" s="118"/>
      <c r="E54" s="118"/>
      <c r="F54" s="118"/>
      <c r="G54" s="118"/>
      <c r="H54" s="118"/>
      <c r="I54" s="118"/>
      <c r="J54" s="118"/>
      <c r="K54" s="118"/>
      <c r="L54" s="138"/>
      <c r="M54" s="139"/>
      <c r="N54" s="118"/>
      <c r="O54" s="118"/>
      <c r="P54" s="118"/>
      <c r="Q54" s="118"/>
      <c r="R54" s="118"/>
      <c r="S54" s="118"/>
      <c r="T54" s="118"/>
      <c r="U54" s="118"/>
      <c r="V54" s="118"/>
      <c r="W54" s="118"/>
      <c r="X54" s="118"/>
      <c r="Y54" s="118"/>
      <c r="Z54" s="118"/>
      <c r="AA54" s="118"/>
      <c r="AB54" s="118"/>
      <c r="AC54" s="118"/>
    </row>
    <row r="55" spans="3:29" s="4" customFormat="1" x14ac:dyDescent="0.35">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row>
    <row r="56" spans="3:29" s="8" customFormat="1" ht="22.5" x14ac:dyDescent="0.4">
      <c r="C56" s="127"/>
      <c r="D56" s="127"/>
      <c r="E56" s="127"/>
      <c r="F56"/>
      <c r="G56"/>
      <c r="H56"/>
      <c r="I56"/>
      <c r="J56"/>
      <c r="K56"/>
      <c r="L56"/>
      <c r="M56"/>
      <c r="N56"/>
      <c r="O56"/>
      <c r="P56"/>
      <c r="Q56"/>
      <c r="R56"/>
      <c r="S56"/>
      <c r="T56"/>
      <c r="U56"/>
      <c r="V56"/>
      <c r="W56"/>
      <c r="X56"/>
      <c r="Y56"/>
      <c r="Z56"/>
      <c r="AA56"/>
      <c r="AB56" s="127"/>
      <c r="AC56" s="127"/>
    </row>
    <row r="57" spans="3:29" s="8" customFormat="1" ht="22.5" x14ac:dyDescent="0.4">
      <c r="C57" s="127"/>
      <c r="D57" s="127"/>
      <c r="E57" s="127"/>
      <c r="F57"/>
      <c r="G57"/>
      <c r="H57"/>
      <c r="I57"/>
      <c r="J57"/>
      <c r="K57"/>
      <c r="L57"/>
      <c r="M57"/>
      <c r="N57"/>
      <c r="O57"/>
      <c r="P57"/>
      <c r="Q57"/>
      <c r="R57"/>
      <c r="S57"/>
      <c r="T57"/>
      <c r="U57"/>
      <c r="V57"/>
      <c r="W57"/>
      <c r="X57"/>
      <c r="Y57"/>
      <c r="Z57"/>
      <c r="AA57"/>
      <c r="AB57" s="127"/>
      <c r="AC57" s="127"/>
    </row>
    <row r="58" spans="3:29" s="8" customFormat="1" ht="22.5" x14ac:dyDescent="0.4">
      <c r="C58" s="127"/>
      <c r="D58" s="127"/>
      <c r="E58" s="127"/>
      <c r="F58"/>
      <c r="G58"/>
      <c r="H58"/>
      <c r="I58"/>
      <c r="J58"/>
      <c r="K58"/>
      <c r="L58"/>
      <c r="M58"/>
      <c r="N58"/>
      <c r="O58"/>
      <c r="P58"/>
      <c r="Q58"/>
      <c r="R58"/>
      <c r="S58"/>
      <c r="T58"/>
      <c r="U58"/>
      <c r="V58"/>
      <c r="W58"/>
      <c r="X58"/>
      <c r="Y58"/>
      <c r="Z58"/>
      <c r="AA58"/>
      <c r="AB58" s="127"/>
      <c r="AC58" s="127"/>
    </row>
    <row r="59" spans="3:29" s="8" customFormat="1" ht="22.5" x14ac:dyDescent="0.4">
      <c r="C59" s="127"/>
      <c r="D59" s="127"/>
      <c r="E59" s="127"/>
      <c r="F59"/>
      <c r="G59"/>
      <c r="H59"/>
      <c r="I59"/>
      <c r="J59"/>
      <c r="K59"/>
      <c r="L59"/>
      <c r="M59"/>
      <c r="N59"/>
      <c r="O59"/>
      <c r="P59"/>
      <c r="Q59"/>
      <c r="R59"/>
      <c r="S59"/>
      <c r="T59"/>
      <c r="U59"/>
      <c r="V59"/>
      <c r="W59"/>
      <c r="X59"/>
      <c r="Y59"/>
      <c r="Z59"/>
      <c r="AA59"/>
      <c r="AB59" s="127"/>
      <c r="AC59" s="127"/>
    </row>
    <row r="60" spans="3:29" s="8" customFormat="1" ht="22.5" x14ac:dyDescent="0.4">
      <c r="C60" s="127"/>
      <c r="D60" s="127"/>
      <c r="E60" s="127"/>
      <c r="F60"/>
      <c r="G60"/>
      <c r="H60"/>
      <c r="I60"/>
      <c r="J60"/>
      <c r="K60"/>
      <c r="L60"/>
      <c r="M60"/>
      <c r="N60"/>
      <c r="O60"/>
      <c r="P60"/>
      <c r="Q60"/>
      <c r="R60"/>
      <c r="S60"/>
      <c r="T60"/>
      <c r="U60"/>
      <c r="V60"/>
      <c r="W60"/>
      <c r="X60"/>
      <c r="Y60"/>
      <c r="Z60"/>
      <c r="AA60"/>
      <c r="AB60" s="127"/>
      <c r="AC60" s="127"/>
    </row>
    <row r="61" spans="3:29" s="8" customFormat="1" ht="22.5" x14ac:dyDescent="0.4">
      <c r="C61" s="127"/>
      <c r="D61" s="127"/>
      <c r="E61" s="127"/>
      <c r="F61"/>
      <c r="G61"/>
      <c r="H61"/>
      <c r="I61"/>
      <c r="J61"/>
      <c r="K61"/>
      <c r="L61"/>
      <c r="M61"/>
      <c r="N61"/>
      <c r="O61"/>
      <c r="P61"/>
      <c r="Q61"/>
      <c r="R61"/>
      <c r="S61"/>
      <c r="T61"/>
      <c r="U61"/>
      <c r="V61"/>
      <c r="W61"/>
      <c r="X61"/>
      <c r="Y61"/>
      <c r="Z61"/>
      <c r="AA61"/>
      <c r="AB61" s="127"/>
      <c r="AC61" s="127"/>
    </row>
    <row r="62" spans="3:29" ht="48" customHeight="1" x14ac:dyDescent="0.35"/>
  </sheetData>
  <mergeCells count="24">
    <mergeCell ref="C12:C14"/>
    <mergeCell ref="E12:G13"/>
    <mergeCell ref="H12:H14"/>
    <mergeCell ref="I12:I14"/>
    <mergeCell ref="J12:J14"/>
    <mergeCell ref="D12:D14"/>
    <mergeCell ref="J48:M48"/>
    <mergeCell ref="J49:M49"/>
    <mergeCell ref="J50:M50"/>
    <mergeCell ref="F3:AC3"/>
    <mergeCell ref="F4:AC4"/>
    <mergeCell ref="F5:AC5"/>
    <mergeCell ref="F7:AC7"/>
    <mergeCell ref="I8:AB8"/>
    <mergeCell ref="AF12:AK13"/>
    <mergeCell ref="AM12:AR13"/>
    <mergeCell ref="AB12:AB14"/>
    <mergeCell ref="AC12:AC14"/>
    <mergeCell ref="K12:K13"/>
    <mergeCell ref="L12:M13"/>
    <mergeCell ref="N12:R13"/>
    <mergeCell ref="T12:Y13"/>
    <mergeCell ref="Z12:Z14"/>
    <mergeCell ref="AA12:AA14"/>
  </mergeCells>
  <printOptions horizontalCentered="1"/>
  <pageMargins left="0.25" right="0.25" top="0.75" bottom="0.75" header="0.3" footer="0.3"/>
  <pageSetup paperSize="14" scale="29" fitToHeight="0" orientation="landscape" r:id="rId1"/>
  <headerFooter scaleWithDoc="0" alignWithMargins="0"/>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200-000000000000}">
          <x14:formula1>
            <xm:f>Catalogos2024!$A$5:$A$7</xm:f>
          </x14:formula1>
          <xm:sqref>J16:J27 J42:J44</xm:sqref>
        </x14:dataValidation>
        <x14:dataValidation type="list" allowBlank="1" showInputMessage="1" showErrorMessage="1" xr:uid="{00000000-0002-0000-0200-000001000000}">
          <x14:formula1>
            <xm:f>INDIRECT(VLOOKUP(J16,Catalogos2024!$A$5:$B$7,2,0))</xm:f>
          </x14:formula1>
          <xm:sqref>K16:K27</xm:sqref>
        </x14:dataValidation>
        <x14:dataValidation type="list" allowBlank="1" showInputMessage="1" showErrorMessage="1" xr:uid="{00000000-0002-0000-0200-000002000000}">
          <x14:formula1>
            <xm:f>Catalogos2024!$A$11:$A$12</xm:f>
          </x14:formula1>
          <xm:sqref>J30:J33</xm:sqref>
        </x14:dataValidation>
        <x14:dataValidation type="list" allowBlank="1" showInputMessage="1" showErrorMessage="1" xr:uid="{00000000-0002-0000-0200-000003000000}">
          <x14:formula1>
            <xm:f>INDIRECT(VLOOKUP(J30,Catalogos2024!$A$11:$B$12,2,0))</xm:f>
          </x14:formula1>
          <xm:sqref>K30:K33</xm:sqref>
        </x14:dataValidation>
        <x14:dataValidation type="list" allowBlank="1" showInputMessage="1" showErrorMessage="1" xr:uid="{00000000-0002-0000-0200-000004000000}">
          <x14:formula1>
            <xm:f>Catalogos2024!$A$17:$A$18</xm:f>
          </x14:formula1>
          <xm:sqref>J36:J39</xm:sqref>
        </x14:dataValidation>
        <x14:dataValidation type="list" allowBlank="1" showInputMessage="1" showErrorMessage="1" xr:uid="{00000000-0002-0000-0200-000005000000}">
          <x14:formula1>
            <xm:f>INDIRECT(VLOOKUP(J36,Catalogos2024!$A$17:$B$18,2,0))</xm:f>
          </x14:formula1>
          <xm:sqref>K36:K39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8"/>
  <sheetViews>
    <sheetView showGridLines="0" zoomScale="90" zoomScaleNormal="90" workbookViewId="0"/>
  </sheetViews>
  <sheetFormatPr baseColWidth="10" defaultRowHeight="15" x14ac:dyDescent="0.25"/>
  <cols>
    <col min="1" max="1" width="24.25" style="11" customWidth="1"/>
    <col min="2" max="2" width="8.625" style="11" customWidth="1"/>
    <col min="3" max="3" width="4.75" style="11" customWidth="1"/>
    <col min="4" max="4" width="34.5" style="11" customWidth="1"/>
    <col min="5" max="5" width="10.125" style="11" customWidth="1"/>
    <col min="6" max="7" width="9.375" style="11" customWidth="1"/>
    <col min="8" max="8" width="38" style="11" customWidth="1"/>
    <col min="9" max="9" width="11" style="11"/>
    <col min="10" max="10" width="8.75" style="11" bestFit="1" customWidth="1"/>
    <col min="11" max="11" width="26.875" style="11" customWidth="1"/>
    <col min="12" max="12" width="9" style="11" customWidth="1"/>
    <col min="13" max="13" width="6.25" style="11" customWidth="1"/>
    <col min="14" max="16384" width="11" style="11"/>
  </cols>
  <sheetData>
    <row r="1" spans="1:13" ht="24" x14ac:dyDescent="0.45">
      <c r="A1" s="9" t="s">
        <v>77</v>
      </c>
      <c r="B1" s="9"/>
      <c r="C1" s="10"/>
      <c r="D1" s="9" t="s">
        <v>78</v>
      </c>
      <c r="E1" s="9"/>
      <c r="F1" s="9"/>
      <c r="G1" s="9"/>
      <c r="H1" s="9"/>
      <c r="I1" s="9"/>
      <c r="J1" s="9"/>
      <c r="K1" s="9"/>
      <c r="L1" s="9"/>
      <c r="M1" s="10"/>
    </row>
    <row r="2" spans="1:13" ht="18" x14ac:dyDescent="0.35">
      <c r="A2" s="12"/>
      <c r="B2" s="12"/>
      <c r="C2" s="13"/>
      <c r="D2" s="12"/>
      <c r="E2" s="12"/>
      <c r="F2" s="12"/>
      <c r="G2" s="12"/>
      <c r="H2" s="12"/>
      <c r="I2" s="12"/>
      <c r="J2" s="12"/>
      <c r="K2" s="12"/>
      <c r="L2" s="12"/>
      <c r="M2" s="13"/>
    </row>
    <row r="3" spans="1:13" x14ac:dyDescent="0.25">
      <c r="A3" s="14"/>
      <c r="B3" s="15"/>
      <c r="C3" s="13"/>
      <c r="D3" s="16" t="s">
        <v>122</v>
      </c>
      <c r="F3" s="14"/>
      <c r="H3" s="16" t="s">
        <v>124</v>
      </c>
      <c r="K3" s="16" t="s">
        <v>126</v>
      </c>
      <c r="M3" s="13"/>
    </row>
    <row r="4" spans="1:13" ht="15.75" thickBot="1" x14ac:dyDescent="0.3">
      <c r="A4" s="17" t="s">
        <v>79</v>
      </c>
      <c r="B4" s="18" t="s">
        <v>80</v>
      </c>
      <c r="C4" s="13"/>
      <c r="D4" s="19" t="s">
        <v>123</v>
      </c>
      <c r="E4" s="18" t="s">
        <v>80</v>
      </c>
      <c r="H4" s="19" t="s">
        <v>125</v>
      </c>
      <c r="I4" s="18" t="s">
        <v>80</v>
      </c>
      <c r="J4" s="20"/>
      <c r="K4" s="19" t="s">
        <v>127</v>
      </c>
      <c r="L4" s="18" t="s">
        <v>80</v>
      </c>
      <c r="M4" s="13"/>
    </row>
    <row r="5" spans="1:13" x14ac:dyDescent="0.25">
      <c r="A5" s="21" t="s">
        <v>105</v>
      </c>
      <c r="B5" s="22" t="s">
        <v>123</v>
      </c>
      <c r="C5" s="13"/>
      <c r="D5" s="23" t="s">
        <v>108</v>
      </c>
      <c r="E5" s="24" t="s">
        <v>81</v>
      </c>
      <c r="F5" s="15"/>
      <c r="G5" s="15"/>
      <c r="H5" s="23" t="s">
        <v>108</v>
      </c>
      <c r="I5" s="24" t="s">
        <v>81</v>
      </c>
      <c r="J5" s="25"/>
      <c r="K5" s="23" t="s">
        <v>117</v>
      </c>
      <c r="L5" s="24"/>
      <c r="M5" s="13"/>
    </row>
    <row r="6" spans="1:13" x14ac:dyDescent="0.25">
      <c r="A6" s="21" t="s">
        <v>106</v>
      </c>
      <c r="B6" s="22" t="s">
        <v>125</v>
      </c>
      <c r="C6" s="13"/>
      <c r="D6" s="23" t="s">
        <v>109</v>
      </c>
      <c r="E6" s="24" t="s">
        <v>82</v>
      </c>
      <c r="F6" s="15"/>
      <c r="G6" s="15"/>
      <c r="H6" s="23" t="s">
        <v>109</v>
      </c>
      <c r="I6" s="24" t="s">
        <v>82</v>
      </c>
      <c r="J6" s="25"/>
      <c r="K6" s="23" t="s">
        <v>118</v>
      </c>
      <c r="L6" s="24"/>
      <c r="M6" s="13"/>
    </row>
    <row r="7" spans="1:13" x14ac:dyDescent="0.25">
      <c r="A7" s="21" t="s">
        <v>107</v>
      </c>
      <c r="B7" s="22" t="s">
        <v>127</v>
      </c>
      <c r="C7" s="13"/>
      <c r="D7" s="23" t="s">
        <v>110</v>
      </c>
      <c r="E7" s="24" t="s">
        <v>83</v>
      </c>
      <c r="F7" s="15"/>
      <c r="G7" s="15"/>
      <c r="H7" s="23" t="s">
        <v>110</v>
      </c>
      <c r="I7" s="24" t="s">
        <v>83</v>
      </c>
      <c r="J7" s="25"/>
      <c r="K7" s="23" t="s">
        <v>119</v>
      </c>
      <c r="L7" s="24"/>
      <c r="M7" s="13"/>
    </row>
    <row r="8" spans="1:13" x14ac:dyDescent="0.25">
      <c r="A8" s="15"/>
      <c r="B8" s="15"/>
      <c r="C8" s="13"/>
      <c r="D8" s="23" t="s">
        <v>111</v>
      </c>
      <c r="E8" s="24" t="s">
        <v>84</v>
      </c>
      <c r="F8" s="15"/>
      <c r="G8" s="15"/>
      <c r="H8" s="23" t="s">
        <v>111</v>
      </c>
      <c r="I8" s="24" t="s">
        <v>84</v>
      </c>
      <c r="J8" s="25"/>
      <c r="K8" s="23" t="s">
        <v>120</v>
      </c>
      <c r="L8" s="24"/>
      <c r="M8" s="13"/>
    </row>
    <row r="9" spans="1:13" x14ac:dyDescent="0.25">
      <c r="A9" s="15"/>
      <c r="B9" s="15"/>
      <c r="C9" s="13"/>
      <c r="D9" s="23" t="s">
        <v>112</v>
      </c>
      <c r="E9" s="24" t="s">
        <v>85</v>
      </c>
      <c r="F9" s="15"/>
      <c r="G9" s="15"/>
      <c r="H9" s="23" t="s">
        <v>112</v>
      </c>
      <c r="I9" s="24" t="s">
        <v>85</v>
      </c>
      <c r="J9" s="25"/>
      <c r="K9" s="23" t="s">
        <v>121</v>
      </c>
      <c r="L9" s="24" t="s">
        <v>90</v>
      </c>
      <c r="M9" s="13"/>
    </row>
    <row r="10" spans="1:13" ht="15.75" thickBot="1" x14ac:dyDescent="0.3">
      <c r="A10" s="17" t="s">
        <v>91</v>
      </c>
      <c r="B10" s="18" t="s">
        <v>80</v>
      </c>
      <c r="C10" s="13"/>
      <c r="D10" s="23" t="s">
        <v>113</v>
      </c>
      <c r="E10" s="24" t="s">
        <v>86</v>
      </c>
      <c r="F10" s="15"/>
      <c r="G10" s="15"/>
      <c r="H10" s="23" t="s">
        <v>113</v>
      </c>
      <c r="I10" s="24" t="s">
        <v>86</v>
      </c>
      <c r="J10" s="25"/>
      <c r="L10" s="26"/>
      <c r="M10" s="13"/>
    </row>
    <row r="11" spans="1:13" x14ac:dyDescent="0.25">
      <c r="A11" s="21" t="s">
        <v>105</v>
      </c>
      <c r="B11" s="22" t="s">
        <v>128</v>
      </c>
      <c r="C11" s="13"/>
      <c r="D11" s="23" t="s">
        <v>114</v>
      </c>
      <c r="E11" s="24" t="s">
        <v>87</v>
      </c>
      <c r="F11" s="15"/>
      <c r="G11" s="15"/>
      <c r="H11" s="23" t="s">
        <v>114</v>
      </c>
      <c r="I11" s="24" t="s">
        <v>87</v>
      </c>
      <c r="J11" s="25"/>
      <c r="L11" s="26"/>
      <c r="M11" s="13"/>
    </row>
    <row r="12" spans="1:13" x14ac:dyDescent="0.25">
      <c r="A12" s="21" t="s">
        <v>106</v>
      </c>
      <c r="B12" s="22" t="s">
        <v>130</v>
      </c>
      <c r="C12" s="13"/>
      <c r="D12" s="23" t="s">
        <v>115</v>
      </c>
      <c r="E12" s="24" t="s">
        <v>88</v>
      </c>
      <c r="F12" s="15"/>
      <c r="G12" s="15"/>
      <c r="H12" s="23" t="s">
        <v>115</v>
      </c>
      <c r="I12" s="24" t="s">
        <v>88</v>
      </c>
      <c r="J12" s="25"/>
      <c r="L12" s="26"/>
      <c r="M12" s="13"/>
    </row>
    <row r="13" spans="1:13" x14ac:dyDescent="0.25">
      <c r="A13" s="21"/>
      <c r="B13" s="22"/>
      <c r="C13" s="13"/>
      <c r="D13" s="23" t="s">
        <v>116</v>
      </c>
      <c r="E13" s="24" t="s">
        <v>89</v>
      </c>
      <c r="F13" s="15"/>
      <c r="G13" s="15"/>
      <c r="H13" s="23" t="s">
        <v>116</v>
      </c>
      <c r="I13" s="24" t="s">
        <v>89</v>
      </c>
      <c r="J13" s="25"/>
      <c r="L13" s="26"/>
      <c r="M13" s="13"/>
    </row>
    <row r="14" spans="1:13" x14ac:dyDescent="0.25">
      <c r="A14" s="15"/>
      <c r="B14" s="15"/>
      <c r="C14" s="13"/>
      <c r="E14" s="26"/>
      <c r="F14" s="15"/>
      <c r="G14" s="15"/>
      <c r="I14" s="26"/>
      <c r="J14" s="25"/>
      <c r="L14" s="26"/>
      <c r="M14" s="13"/>
    </row>
    <row r="15" spans="1:13" x14ac:dyDescent="0.25">
      <c r="A15" s="15"/>
      <c r="B15" s="15"/>
      <c r="C15" s="13"/>
      <c r="E15" s="26"/>
      <c r="I15" s="26"/>
      <c r="J15" s="25"/>
      <c r="L15" s="26"/>
      <c r="M15" s="13"/>
    </row>
    <row r="16" spans="1:13" ht="15.75" thickBot="1" x14ac:dyDescent="0.3">
      <c r="A16" s="17" t="s">
        <v>93</v>
      </c>
      <c r="B16" s="18" t="s">
        <v>80</v>
      </c>
      <c r="C16" s="13"/>
      <c r="D16" s="16" t="s">
        <v>129</v>
      </c>
      <c r="F16" s="14"/>
      <c r="H16" s="16" t="s">
        <v>131</v>
      </c>
      <c r="K16" s="16" t="s">
        <v>133</v>
      </c>
      <c r="L16" s="26"/>
      <c r="M16" s="13"/>
    </row>
    <row r="17" spans="1:13" ht="15.75" thickBot="1" x14ac:dyDescent="0.3">
      <c r="A17" s="21" t="s">
        <v>105</v>
      </c>
      <c r="B17" s="22" t="s">
        <v>134</v>
      </c>
      <c r="C17" s="13"/>
      <c r="D17" s="19" t="s">
        <v>128</v>
      </c>
      <c r="E17" s="18" t="s">
        <v>80</v>
      </c>
      <c r="H17" s="19" t="s">
        <v>130</v>
      </c>
      <c r="I17" s="18" t="s">
        <v>80</v>
      </c>
      <c r="J17" s="25"/>
      <c r="K17" s="19" t="s">
        <v>132</v>
      </c>
      <c r="L17" s="18" t="s">
        <v>80</v>
      </c>
      <c r="M17" s="13"/>
    </row>
    <row r="18" spans="1:13" x14ac:dyDescent="0.25">
      <c r="A18" s="21" t="s">
        <v>106</v>
      </c>
      <c r="B18" s="22" t="s">
        <v>136</v>
      </c>
      <c r="C18" s="13"/>
      <c r="D18" s="23" t="s">
        <v>140</v>
      </c>
      <c r="E18" s="24" t="s">
        <v>94</v>
      </c>
      <c r="H18" s="23" t="s">
        <v>140</v>
      </c>
      <c r="I18" s="24" t="s">
        <v>94</v>
      </c>
      <c r="J18" s="20"/>
      <c r="K18" s="23"/>
      <c r="L18" s="24"/>
      <c r="M18" s="13"/>
    </row>
    <row r="19" spans="1:13" x14ac:dyDescent="0.25">
      <c r="A19" s="21"/>
      <c r="B19" s="22"/>
      <c r="C19" s="13"/>
      <c r="D19" s="23" t="s">
        <v>141</v>
      </c>
      <c r="E19" s="24" t="s">
        <v>95</v>
      </c>
      <c r="F19" s="15"/>
      <c r="G19" s="15"/>
      <c r="H19" s="23" t="s">
        <v>141</v>
      </c>
      <c r="I19" s="24" t="s">
        <v>95</v>
      </c>
      <c r="J19" s="25"/>
      <c r="L19" s="26"/>
      <c r="M19" s="13"/>
    </row>
    <row r="20" spans="1:13" x14ac:dyDescent="0.25">
      <c r="C20" s="13"/>
      <c r="D20" s="23" t="s">
        <v>142</v>
      </c>
      <c r="E20" s="24" t="s">
        <v>96</v>
      </c>
      <c r="F20" s="15"/>
      <c r="G20" s="15"/>
      <c r="H20" s="23" t="s">
        <v>142</v>
      </c>
      <c r="I20" s="24" t="s">
        <v>96</v>
      </c>
      <c r="J20" s="25"/>
      <c r="L20" s="26"/>
      <c r="M20" s="13"/>
    </row>
    <row r="21" spans="1:13" x14ac:dyDescent="0.25">
      <c r="C21" s="13"/>
      <c r="D21" s="23" t="s">
        <v>143</v>
      </c>
      <c r="E21" s="24" t="s">
        <v>97</v>
      </c>
      <c r="F21" s="15"/>
      <c r="G21" s="15"/>
      <c r="H21" s="23" t="s">
        <v>143</v>
      </c>
      <c r="I21" s="24" t="s">
        <v>97</v>
      </c>
      <c r="J21" s="25"/>
      <c r="L21" s="26"/>
      <c r="M21" s="13"/>
    </row>
    <row r="22" spans="1:13" x14ac:dyDescent="0.25">
      <c r="C22" s="27"/>
      <c r="D22" s="23" t="s">
        <v>144</v>
      </c>
      <c r="E22" s="24" t="s">
        <v>98</v>
      </c>
      <c r="F22" s="15"/>
      <c r="G22" s="15"/>
      <c r="H22" s="23" t="s">
        <v>144</v>
      </c>
      <c r="I22" s="24" t="s">
        <v>98</v>
      </c>
      <c r="J22" s="25"/>
      <c r="L22" s="26"/>
      <c r="M22" s="27"/>
    </row>
    <row r="23" spans="1:13" x14ac:dyDescent="0.25">
      <c r="C23" s="27"/>
      <c r="D23" s="23"/>
      <c r="E23" s="24"/>
      <c r="F23" s="15"/>
      <c r="G23" s="15"/>
      <c r="H23" s="23"/>
      <c r="I23" s="24"/>
      <c r="J23" s="25"/>
      <c r="L23" s="26"/>
      <c r="M23" s="27"/>
    </row>
    <row r="24" spans="1:13" x14ac:dyDescent="0.25">
      <c r="C24" s="27"/>
      <c r="E24" s="26"/>
      <c r="F24" s="15"/>
      <c r="G24" s="15"/>
      <c r="I24" s="26"/>
      <c r="J24" s="25"/>
      <c r="L24" s="26"/>
      <c r="M24" s="27"/>
    </row>
    <row r="25" spans="1:13" x14ac:dyDescent="0.25">
      <c r="C25" s="27"/>
      <c r="E25" s="26"/>
      <c r="F25" s="15"/>
      <c r="I25" s="26"/>
      <c r="J25" s="25"/>
      <c r="L25" s="26"/>
      <c r="M25" s="27"/>
    </row>
    <row r="26" spans="1:13" x14ac:dyDescent="0.25">
      <c r="C26" s="27"/>
      <c r="D26" s="16" t="s">
        <v>135</v>
      </c>
      <c r="F26" s="14"/>
      <c r="H26" s="16" t="s">
        <v>137</v>
      </c>
      <c r="K26" s="16" t="s">
        <v>139</v>
      </c>
      <c r="M26" s="27"/>
    </row>
    <row r="27" spans="1:13" ht="15.75" thickBot="1" x14ac:dyDescent="0.3">
      <c r="C27" s="27"/>
      <c r="D27" s="19" t="s">
        <v>134</v>
      </c>
      <c r="E27" s="18" t="s">
        <v>80</v>
      </c>
      <c r="F27" s="15"/>
      <c r="H27" s="19" t="s">
        <v>136</v>
      </c>
      <c r="I27" s="18" t="s">
        <v>80</v>
      </c>
      <c r="J27" s="28"/>
      <c r="K27" s="19" t="s">
        <v>138</v>
      </c>
      <c r="L27" s="18" t="s">
        <v>80</v>
      </c>
      <c r="M27" s="27"/>
    </row>
    <row r="28" spans="1:13" x14ac:dyDescent="0.25">
      <c r="C28" s="27"/>
      <c r="D28" s="23" t="s">
        <v>145</v>
      </c>
      <c r="E28" s="24" t="s">
        <v>99</v>
      </c>
      <c r="F28" s="15"/>
      <c r="H28" s="23" t="s">
        <v>145</v>
      </c>
      <c r="I28" s="24" t="s">
        <v>99</v>
      </c>
      <c r="J28" s="20"/>
      <c r="K28" s="23"/>
      <c r="L28" s="24"/>
      <c r="M28" s="27"/>
    </row>
    <row r="29" spans="1:13" x14ac:dyDescent="0.25">
      <c r="C29" s="27"/>
      <c r="D29" s="23" t="s">
        <v>146</v>
      </c>
      <c r="E29" s="24" t="s">
        <v>100</v>
      </c>
      <c r="H29" s="23" t="s">
        <v>146</v>
      </c>
      <c r="I29" s="24" t="s">
        <v>100</v>
      </c>
      <c r="J29" s="25"/>
      <c r="L29" s="26"/>
      <c r="M29" s="27"/>
    </row>
    <row r="30" spans="1:13" x14ac:dyDescent="0.25">
      <c r="C30" s="27"/>
      <c r="D30" s="23" t="s">
        <v>147</v>
      </c>
      <c r="E30" s="24" t="s">
        <v>101</v>
      </c>
      <c r="H30" s="23" t="s">
        <v>147</v>
      </c>
      <c r="I30" s="24" t="s">
        <v>101</v>
      </c>
      <c r="J30" s="25"/>
      <c r="M30" s="27"/>
    </row>
    <row r="31" spans="1:13" x14ac:dyDescent="0.25">
      <c r="C31" s="27"/>
      <c r="D31" s="23" t="s">
        <v>148</v>
      </c>
      <c r="E31" s="24" t="s">
        <v>102</v>
      </c>
      <c r="H31" s="23" t="s">
        <v>148</v>
      </c>
      <c r="I31" s="24" t="s">
        <v>102</v>
      </c>
      <c r="J31" s="25"/>
      <c r="M31" s="27"/>
    </row>
    <row r="32" spans="1:13" x14ac:dyDescent="0.25">
      <c r="C32" s="27"/>
      <c r="D32" s="23" t="s">
        <v>149</v>
      </c>
      <c r="E32" s="24" t="s">
        <v>103</v>
      </c>
      <c r="H32" s="23" t="s">
        <v>149</v>
      </c>
      <c r="I32" s="24" t="s">
        <v>103</v>
      </c>
      <c r="J32" s="25"/>
      <c r="M32" s="27"/>
    </row>
    <row r="33" spans="1:13" x14ac:dyDescent="0.25">
      <c r="C33" s="27"/>
      <c r="D33" s="23" t="s">
        <v>150</v>
      </c>
      <c r="E33" s="24" t="s">
        <v>104</v>
      </c>
      <c r="H33" s="23" t="s">
        <v>150</v>
      </c>
      <c r="I33" s="24" t="s">
        <v>104</v>
      </c>
      <c r="J33" s="25"/>
      <c r="M33" s="27"/>
    </row>
    <row r="34" spans="1:13" x14ac:dyDescent="0.25">
      <c r="C34" s="27"/>
      <c r="E34" s="26"/>
      <c r="I34" s="26"/>
      <c r="J34" s="26"/>
      <c r="M34" s="27"/>
    </row>
    <row r="35" spans="1:13" x14ac:dyDescent="0.25">
      <c r="C35" s="27"/>
      <c r="E35" s="26"/>
      <c r="I35" s="26"/>
      <c r="J35" s="26"/>
      <c r="M35" s="27"/>
    </row>
    <row r="36" spans="1:13" x14ac:dyDescent="0.25">
      <c r="C36" s="27"/>
      <c r="J36" s="26"/>
      <c r="M36" s="27"/>
    </row>
    <row r="37" spans="1:13" x14ac:dyDescent="0.25">
      <c r="C37" s="27"/>
      <c r="M37" s="27"/>
    </row>
    <row r="38" spans="1:13" x14ac:dyDescent="0.25">
      <c r="A38" s="33" t="s">
        <v>47</v>
      </c>
      <c r="C38" s="27"/>
      <c r="M38" s="27"/>
    </row>
    <row r="39" spans="1:13" ht="20.25" x14ac:dyDescent="0.25">
      <c r="A39" s="31" t="s">
        <v>155</v>
      </c>
      <c r="B39" s="29" t="s">
        <v>152</v>
      </c>
      <c r="C39" s="27"/>
      <c r="D39" s="29"/>
      <c r="M39" s="27"/>
    </row>
    <row r="40" spans="1:13" ht="20.25" x14ac:dyDescent="0.25">
      <c r="A40" s="32" t="s">
        <v>156</v>
      </c>
      <c r="B40" s="30" t="s">
        <v>153</v>
      </c>
      <c r="C40" s="27"/>
      <c r="D40" s="30"/>
      <c r="M40" s="27"/>
    </row>
    <row r="41" spans="1:13" ht="20.25" x14ac:dyDescent="0.25">
      <c r="A41" s="31" t="s">
        <v>157</v>
      </c>
      <c r="B41" s="29" t="s">
        <v>154</v>
      </c>
      <c r="C41" s="27"/>
      <c r="D41" s="29"/>
      <c r="M41" s="27"/>
    </row>
    <row r="42" spans="1:13" x14ac:dyDescent="0.25">
      <c r="C42" s="27"/>
      <c r="M42" s="27"/>
    </row>
    <row r="43" spans="1:13" x14ac:dyDescent="0.25">
      <c r="C43" s="27"/>
      <c r="M43" s="27"/>
    </row>
    <row r="44" spans="1:13" x14ac:dyDescent="0.25">
      <c r="C44" s="27"/>
      <c r="M44" s="27"/>
    </row>
    <row r="45" spans="1:13" x14ac:dyDescent="0.25">
      <c r="C45" s="27"/>
      <c r="M45" s="27"/>
    </row>
    <row r="46" spans="1:13" x14ac:dyDescent="0.25">
      <c r="C46" s="27"/>
      <c r="M46" s="27"/>
    </row>
    <row r="47" spans="1:13" x14ac:dyDescent="0.25">
      <c r="C47" s="27"/>
      <c r="M47" s="27"/>
    </row>
    <row r="48" spans="1:13" x14ac:dyDescent="0.25">
      <c r="C48" s="27"/>
      <c r="M48" s="27"/>
    </row>
    <row r="49" spans="3:13" x14ac:dyDescent="0.25">
      <c r="C49" s="27"/>
      <c r="M49" s="27"/>
    </row>
    <row r="50" spans="3:13" x14ac:dyDescent="0.25">
      <c r="C50" s="27"/>
      <c r="M50" s="27"/>
    </row>
    <row r="51" spans="3:13" x14ac:dyDescent="0.25">
      <c r="C51" s="27"/>
      <c r="M51" s="27"/>
    </row>
    <row r="52" spans="3:13" x14ac:dyDescent="0.25">
      <c r="C52" s="27"/>
      <c r="M52" s="27"/>
    </row>
    <row r="53" spans="3:13" x14ac:dyDescent="0.25">
      <c r="C53" s="27"/>
      <c r="M53" s="27"/>
    </row>
    <row r="54" spans="3:13" x14ac:dyDescent="0.25">
      <c r="C54" s="27"/>
      <c r="M54" s="27"/>
    </row>
    <row r="55" spans="3:13" x14ac:dyDescent="0.25">
      <c r="C55" s="27"/>
      <c r="M55" s="27"/>
    </row>
    <row r="56" spans="3:13" x14ac:dyDescent="0.25">
      <c r="C56" s="27"/>
      <c r="M56" s="27"/>
    </row>
    <row r="57" spans="3:13" x14ac:dyDescent="0.25">
      <c r="C57" s="27"/>
      <c r="M57" s="27"/>
    </row>
    <row r="58" spans="3:13" x14ac:dyDescent="0.25">
      <c r="C58" s="27"/>
      <c r="M58" s="27"/>
    </row>
    <row r="59" spans="3:13" x14ac:dyDescent="0.25">
      <c r="C59" s="27"/>
      <c r="M59" s="27"/>
    </row>
    <row r="60" spans="3:13" x14ac:dyDescent="0.25">
      <c r="C60" s="27"/>
      <c r="M60" s="27"/>
    </row>
    <row r="61" spans="3:13" x14ac:dyDescent="0.25">
      <c r="C61" s="27"/>
      <c r="M61" s="27"/>
    </row>
    <row r="62" spans="3:13" x14ac:dyDescent="0.25">
      <c r="C62" s="27"/>
      <c r="M62" s="27"/>
    </row>
    <row r="63" spans="3:13" x14ac:dyDescent="0.25">
      <c r="C63" s="27"/>
      <c r="M63" s="27"/>
    </row>
    <row r="64" spans="3:13" x14ac:dyDescent="0.25">
      <c r="C64" s="27"/>
      <c r="M64" s="27"/>
    </row>
    <row r="65" spans="3:13" x14ac:dyDescent="0.25">
      <c r="C65" s="27"/>
      <c r="M65" s="27"/>
    </row>
    <row r="66" spans="3:13" x14ac:dyDescent="0.25">
      <c r="C66" s="27"/>
      <c r="M66" s="27"/>
    </row>
    <row r="67" spans="3:13" x14ac:dyDescent="0.25">
      <c r="C67" s="27"/>
      <c r="M67" s="27"/>
    </row>
    <row r="68" spans="3:13" x14ac:dyDescent="0.25">
      <c r="C68" s="27"/>
      <c r="M68" s="27"/>
    </row>
    <row r="69" spans="3:13" x14ac:dyDescent="0.25">
      <c r="C69" s="27"/>
      <c r="M69" s="27"/>
    </row>
    <row r="70" spans="3:13" x14ac:dyDescent="0.25">
      <c r="C70" s="27"/>
      <c r="M70" s="27"/>
    </row>
    <row r="71" spans="3:13" x14ac:dyDescent="0.25">
      <c r="C71" s="27"/>
      <c r="M71" s="27"/>
    </row>
    <row r="72" spans="3:13" x14ac:dyDescent="0.25">
      <c r="C72" s="27"/>
      <c r="M72" s="27"/>
    </row>
    <row r="73" spans="3:13" x14ac:dyDescent="0.25">
      <c r="C73" s="27"/>
      <c r="M73" s="27"/>
    </row>
    <row r="74" spans="3:13" x14ac:dyDescent="0.25">
      <c r="C74" s="27"/>
      <c r="M74" s="27"/>
    </row>
    <row r="75" spans="3:13" x14ac:dyDescent="0.25">
      <c r="C75" s="27"/>
      <c r="M75" s="27"/>
    </row>
    <row r="76" spans="3:13" x14ac:dyDescent="0.25">
      <c r="C76" s="27"/>
      <c r="M76" s="27"/>
    </row>
    <row r="77" spans="3:13" x14ac:dyDescent="0.25">
      <c r="C77" s="27"/>
      <c r="M77" s="27"/>
    </row>
    <row r="78" spans="3:13" x14ac:dyDescent="0.25">
      <c r="C78" s="27"/>
      <c r="M78" s="2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27F0B302F01E4F9033FA28BC6B9171" ma:contentTypeVersion="18" ma:contentTypeDescription="Crear nuevo documento." ma:contentTypeScope="" ma:versionID="3e10dbef931693ebe5d0996f4aa60ecb">
  <xsd:schema xmlns:xsd="http://www.w3.org/2001/XMLSchema" xmlns:xs="http://www.w3.org/2001/XMLSchema" xmlns:p="http://schemas.microsoft.com/office/2006/metadata/properties" xmlns:ns2="9b009368-573d-4b5d-a0c1-4c79ed32bd73" xmlns:ns3="3ddb5664-268f-4cb1-9b17-88965c7e22ac" targetNamespace="http://schemas.microsoft.com/office/2006/metadata/properties" ma:root="true" ma:fieldsID="8ae2b5e191fd4932a8ba5a23212c4542" ns2:_="" ns3:_="">
    <xsd:import namespace="9b009368-573d-4b5d-a0c1-4c79ed32bd73"/>
    <xsd:import namespace="3ddb5664-268f-4cb1-9b17-88965c7e22ac"/>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009368-573d-4b5d-a0c1-4c79ed32b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e92461fa-1f2d-43d6-b59e-ecf7fc26f1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db5664-268f-4cb1-9b17-88965c7e22a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e8589c8-75ae-446c-bdce-eb699cb0f40b}" ma:internalName="TaxCatchAll" ma:showField="CatchAllData" ma:web="3ddb5664-268f-4cb1-9b17-88965c7e22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db5664-268f-4cb1-9b17-88965c7e22ac" xsi:nil="true"/>
    <lcf76f155ced4ddcb4097134ff3c332f xmlns="9b009368-573d-4b5d-a0c1-4c79ed32bd7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19F9BD-FF3C-4282-BA8E-34CD4BD6D23B}"/>
</file>

<file path=customXml/itemProps2.xml><?xml version="1.0" encoding="utf-8"?>
<ds:datastoreItem xmlns:ds="http://schemas.openxmlformats.org/officeDocument/2006/customXml" ds:itemID="{CDDE7755-C84A-4EF1-A970-2FCC05B49B97}"/>
</file>

<file path=customXml/itemProps3.xml><?xml version="1.0" encoding="utf-8"?>
<ds:datastoreItem xmlns:ds="http://schemas.openxmlformats.org/officeDocument/2006/customXml" ds:itemID="{4C6B0A5B-5B88-431B-828E-24DD2A030D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22</vt:i4>
      </vt:variant>
    </vt:vector>
  </HeadingPairs>
  <TitlesOfParts>
    <vt:vector size="26" baseType="lpstr">
      <vt:lpstr>Res gral 01</vt:lpstr>
      <vt:lpstr>01 R</vt:lpstr>
      <vt:lpstr>01 U</vt:lpstr>
      <vt:lpstr>Catalogos2024</vt:lpstr>
      <vt:lpstr>'01 R'!Área_de_impresión</vt:lpstr>
      <vt:lpstr>'01 U'!Área_de_impresión</vt:lpstr>
      <vt:lpstr>'Res gral 01'!Área_de_impresión</vt:lpstr>
      <vt:lpstr>M_AP</vt:lpstr>
      <vt:lpstr>ME_ALC</vt:lpstr>
      <vt:lpstr>ME_AP</vt:lpstr>
      <vt:lpstr>ME_SAN</vt:lpstr>
      <vt:lpstr>N_ALC</vt:lpstr>
      <vt:lpstr>N_AP</vt:lpstr>
      <vt:lpstr>N_SAN</vt:lpstr>
      <vt:lpstr>NVA_ALC</vt:lpstr>
      <vt:lpstr>NVA_AP</vt:lpstr>
      <vt:lpstr>NVA_SAN</vt:lpstr>
      <vt:lpstr>R_ALC</vt:lpstr>
      <vt:lpstr>R_AP</vt:lpstr>
      <vt:lpstr>R_SAN</vt:lpstr>
      <vt:lpstr>REHA_ALC</vt:lpstr>
      <vt:lpstr>REHA_AP</vt:lpstr>
      <vt:lpstr>REHA_SAN</vt:lpstr>
      <vt:lpstr>'01 R'!Títulos_a_imprimir</vt:lpstr>
      <vt:lpstr>'01 U'!Títulos_a_imprimir</vt:lpstr>
      <vt:lpstr>'Res gral 01'!Títulos_a_imprimir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Danira Martinez</cp:lastModifiedBy>
  <cp:lastPrinted>2025-07-01T23:14:37Z</cp:lastPrinted>
  <dcterms:created xsi:type="dcterms:W3CDTF">2023-02-21T14:46:53Z</dcterms:created>
  <dcterms:modified xsi:type="dcterms:W3CDTF">2025-08-18T17:55:45Z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0x0101006127F0B302F01E4F9033FA28BC6B9171</vt:lpwstr>
  </property>
</Properties>
</file>